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755" tabRatio="819"/>
  </bookViews>
  <sheets>
    <sheet name="1 этаж" sheetId="1" r:id="rId1"/>
    <sheet name="2 этаж" sheetId="2" state="hidden" r:id="rId2"/>
    <sheet name="подвал" sheetId="4" r:id="rId3"/>
    <sheet name="подвал 2" sheetId="3" r:id="rId4"/>
  </sheets>
  <calcPr calcId="125725"/>
</workbook>
</file>

<file path=xl/calcChain.xml><?xml version="1.0" encoding="utf-8"?>
<calcChain xmlns="http://schemas.openxmlformats.org/spreadsheetml/2006/main">
  <c r="O22" i="4"/>
  <c r="K22"/>
  <c r="H22"/>
  <c r="L22" s="1"/>
  <c r="P22" s="1"/>
  <c r="O21"/>
  <c r="K21"/>
  <c r="H21"/>
  <c r="L21" s="1"/>
  <c r="P21" s="1"/>
  <c r="O20"/>
  <c r="K20"/>
  <c r="H20"/>
  <c r="L20" s="1"/>
  <c r="P20" s="1"/>
  <c r="R19"/>
  <c r="Q19"/>
  <c r="O19"/>
  <c r="L19"/>
  <c r="P19" s="1"/>
  <c r="S19" s="1"/>
  <c r="K19"/>
  <c r="N63" i="1" l="1"/>
  <c r="O63" s="1"/>
  <c r="K63"/>
  <c r="H63"/>
  <c r="N46"/>
  <c r="O46" s="1"/>
  <c r="K46"/>
  <c r="H46"/>
  <c r="Q135"/>
  <c r="O135"/>
  <c r="K135"/>
  <c r="R135" s="1"/>
  <c r="O134"/>
  <c r="K134"/>
  <c r="H134"/>
  <c r="O133"/>
  <c r="K133"/>
  <c r="H133"/>
  <c r="O132"/>
  <c r="K132"/>
  <c r="H132"/>
  <c r="L132" s="1"/>
  <c r="P132" s="1"/>
  <c r="Q131"/>
  <c r="O131"/>
  <c r="K131"/>
  <c r="H131"/>
  <c r="L131" s="1"/>
  <c r="P131" s="1"/>
  <c r="N130"/>
  <c r="O130" s="1"/>
  <c r="K130"/>
  <c r="H130"/>
  <c r="N129"/>
  <c r="O129" s="1"/>
  <c r="K129"/>
  <c r="H129"/>
  <c r="Q128" s="1"/>
  <c r="N128"/>
  <c r="O128" s="1"/>
  <c r="K128"/>
  <c r="H128"/>
  <c r="N127"/>
  <c r="O127" s="1"/>
  <c r="K127"/>
  <c r="H127"/>
  <c r="N126"/>
  <c r="O126" s="1"/>
  <c r="K126"/>
  <c r="H126"/>
  <c r="N125"/>
  <c r="O125" s="1"/>
  <c r="K125"/>
  <c r="H125"/>
  <c r="N124"/>
  <c r="O124" s="1"/>
  <c r="K124"/>
  <c r="H124"/>
  <c r="N123"/>
  <c r="O123" s="1"/>
  <c r="K123"/>
  <c r="H123"/>
  <c r="L123" s="1"/>
  <c r="N122"/>
  <c r="O122" s="1"/>
  <c r="K122"/>
  <c r="H122"/>
  <c r="N121"/>
  <c r="O121" s="1"/>
  <c r="K121"/>
  <c r="H121"/>
  <c r="N120"/>
  <c r="O120" s="1"/>
  <c r="K120"/>
  <c r="H120"/>
  <c r="N119"/>
  <c r="O119" s="1"/>
  <c r="K119"/>
  <c r="H119"/>
  <c r="L119" s="1"/>
  <c r="P119" s="1"/>
  <c r="N118"/>
  <c r="O118" s="1"/>
  <c r="K118"/>
  <c r="H118"/>
  <c r="N117"/>
  <c r="O117" s="1"/>
  <c r="K117"/>
  <c r="H117"/>
  <c r="N116"/>
  <c r="O116" s="1"/>
  <c r="K116"/>
  <c r="H116"/>
  <c r="N115"/>
  <c r="O115" s="1"/>
  <c r="K115"/>
  <c r="H115"/>
  <c r="N114"/>
  <c r="O114" s="1"/>
  <c r="K114"/>
  <c r="H114"/>
  <c r="N113"/>
  <c r="O113" s="1"/>
  <c r="K113"/>
  <c r="H113"/>
  <c r="L113" s="1"/>
  <c r="O112"/>
  <c r="K112"/>
  <c r="H112"/>
  <c r="O111"/>
  <c r="K111"/>
  <c r="H111"/>
  <c r="L111" s="1"/>
  <c r="P111" s="1"/>
  <c r="O110"/>
  <c r="K110"/>
  <c r="H110"/>
  <c r="O109"/>
  <c r="K109"/>
  <c r="H109"/>
  <c r="O108"/>
  <c r="K108"/>
  <c r="H108"/>
  <c r="O107"/>
  <c r="K107"/>
  <c r="H107"/>
  <c r="O106"/>
  <c r="K106"/>
  <c r="H106"/>
  <c r="Q105"/>
  <c r="O105"/>
  <c r="K105"/>
  <c r="H105"/>
  <c r="N104"/>
  <c r="O104" s="1"/>
  <c r="K104"/>
  <c r="H104"/>
  <c r="N103"/>
  <c r="O103" s="1"/>
  <c r="K103"/>
  <c r="H103"/>
  <c r="N102"/>
  <c r="O102" s="1"/>
  <c r="K102"/>
  <c r="H102"/>
  <c r="Q102" s="1"/>
  <c r="O101"/>
  <c r="K101"/>
  <c r="H101"/>
  <c r="O100"/>
  <c r="K100"/>
  <c r="H100"/>
  <c r="O99"/>
  <c r="K99"/>
  <c r="R99" s="1"/>
  <c r="H99"/>
  <c r="N98"/>
  <c r="O98" s="1"/>
  <c r="K98"/>
  <c r="H98"/>
  <c r="N97"/>
  <c r="O97" s="1"/>
  <c r="K97"/>
  <c r="H97"/>
  <c r="N96"/>
  <c r="O96" s="1"/>
  <c r="K96"/>
  <c r="H96"/>
  <c r="N95"/>
  <c r="O95" s="1"/>
  <c r="K95"/>
  <c r="H95"/>
  <c r="N94"/>
  <c r="O94" s="1"/>
  <c r="K94"/>
  <c r="H94"/>
  <c r="N93"/>
  <c r="O93" s="1"/>
  <c r="K93"/>
  <c r="H93"/>
  <c r="N92"/>
  <c r="O92" s="1"/>
  <c r="K92"/>
  <c r="H92"/>
  <c r="N91"/>
  <c r="O91" s="1"/>
  <c r="K91"/>
  <c r="H91"/>
  <c r="N90"/>
  <c r="O90" s="1"/>
  <c r="K90"/>
  <c r="H90"/>
  <c r="N89"/>
  <c r="O89" s="1"/>
  <c r="K89"/>
  <c r="H89"/>
  <c r="N88"/>
  <c r="O88" s="1"/>
  <c r="K88"/>
  <c r="H88"/>
  <c r="N87"/>
  <c r="O87" s="1"/>
  <c r="K87"/>
  <c r="H87"/>
  <c r="O86"/>
  <c r="K86"/>
  <c r="H86"/>
  <c r="O85"/>
  <c r="K85"/>
  <c r="H85"/>
  <c r="O84"/>
  <c r="K84"/>
  <c r="H84"/>
  <c r="N83"/>
  <c r="O83" s="1"/>
  <c r="K83"/>
  <c r="H83"/>
  <c r="N82"/>
  <c r="O82" s="1"/>
  <c r="K82"/>
  <c r="H82"/>
  <c r="N81"/>
  <c r="O81" s="1"/>
  <c r="K81"/>
  <c r="H81"/>
  <c r="O80"/>
  <c r="K80"/>
  <c r="H80"/>
  <c r="O79"/>
  <c r="K79"/>
  <c r="H79"/>
  <c r="O78"/>
  <c r="K78"/>
  <c r="H78"/>
  <c r="Q77"/>
  <c r="O77"/>
  <c r="K77"/>
  <c r="H77"/>
  <c r="Q72"/>
  <c r="O72"/>
  <c r="K72"/>
  <c r="R72" s="1"/>
  <c r="H66"/>
  <c r="Q65" s="1"/>
  <c r="O71"/>
  <c r="K71"/>
  <c r="H71"/>
  <c r="O70"/>
  <c r="K70"/>
  <c r="H70"/>
  <c r="O69"/>
  <c r="K69"/>
  <c r="H69"/>
  <c r="Q68"/>
  <c r="O68"/>
  <c r="K68"/>
  <c r="H68"/>
  <c r="N67"/>
  <c r="O67" s="1"/>
  <c r="K67"/>
  <c r="H67"/>
  <c r="N66"/>
  <c r="O66" s="1"/>
  <c r="K66"/>
  <c r="N65"/>
  <c r="O65" s="1"/>
  <c r="K65"/>
  <c r="H65"/>
  <c r="N64"/>
  <c r="O64" s="1"/>
  <c r="K64"/>
  <c r="H64"/>
  <c r="N62"/>
  <c r="O62" s="1"/>
  <c r="K62"/>
  <c r="H62"/>
  <c r="N61"/>
  <c r="O61" s="1"/>
  <c r="K61"/>
  <c r="H61"/>
  <c r="N60"/>
  <c r="O60" s="1"/>
  <c r="K60"/>
  <c r="H60"/>
  <c r="N59"/>
  <c r="O59" s="1"/>
  <c r="K59"/>
  <c r="H59"/>
  <c r="N58"/>
  <c r="O58" s="1"/>
  <c r="K58"/>
  <c r="H58"/>
  <c r="Q57" s="1"/>
  <c r="N57"/>
  <c r="O57" s="1"/>
  <c r="K57"/>
  <c r="H57"/>
  <c r="N45"/>
  <c r="O45" s="1"/>
  <c r="K45"/>
  <c r="H45"/>
  <c r="N56"/>
  <c r="O56" s="1"/>
  <c r="K56"/>
  <c r="H56"/>
  <c r="N55"/>
  <c r="O55" s="1"/>
  <c r="K55"/>
  <c r="H55"/>
  <c r="Q54" s="1"/>
  <c r="N54"/>
  <c r="O54" s="1"/>
  <c r="K54"/>
  <c r="H54"/>
  <c r="N53"/>
  <c r="O53" s="1"/>
  <c r="K53"/>
  <c r="H53"/>
  <c r="N52"/>
  <c r="O52" s="1"/>
  <c r="K52"/>
  <c r="H52"/>
  <c r="N51"/>
  <c r="O51" s="1"/>
  <c r="K51"/>
  <c r="H51"/>
  <c r="N50"/>
  <c r="O50" s="1"/>
  <c r="K50"/>
  <c r="H50"/>
  <c r="N49"/>
  <c r="O49" s="1"/>
  <c r="K49"/>
  <c r="H49"/>
  <c r="Q48" s="1"/>
  <c r="N48"/>
  <c r="O48" s="1"/>
  <c r="K48"/>
  <c r="H48"/>
  <c r="H47"/>
  <c r="N47"/>
  <c r="O47" s="1"/>
  <c r="K47"/>
  <c r="N44"/>
  <c r="O44" s="1"/>
  <c r="K44"/>
  <c r="H44"/>
  <c r="Q43" s="1"/>
  <c r="N43"/>
  <c r="O43" s="1"/>
  <c r="K43"/>
  <c r="H43"/>
  <c r="N42"/>
  <c r="O42" s="1"/>
  <c r="K42"/>
  <c r="H42"/>
  <c r="N41"/>
  <c r="O41" s="1"/>
  <c r="K41"/>
  <c r="H41"/>
  <c r="Q40" s="1"/>
  <c r="N40"/>
  <c r="O40" s="1"/>
  <c r="K40"/>
  <c r="H40"/>
  <c r="O39"/>
  <c r="K39"/>
  <c r="H39"/>
  <c r="O38"/>
  <c r="K38"/>
  <c r="H38"/>
  <c r="Q36" s="1"/>
  <c r="O37"/>
  <c r="K37"/>
  <c r="H37"/>
  <c r="O36"/>
  <c r="K36"/>
  <c r="H36"/>
  <c r="O35"/>
  <c r="K35"/>
  <c r="H35"/>
  <c r="O34"/>
  <c r="K34"/>
  <c r="H34"/>
  <c r="Q32" s="1"/>
  <c r="O33"/>
  <c r="K33"/>
  <c r="H33"/>
  <c r="O32"/>
  <c r="K32"/>
  <c r="H32"/>
  <c r="N31"/>
  <c r="O31" s="1"/>
  <c r="K31"/>
  <c r="H31"/>
  <c r="N30"/>
  <c r="O30" s="1"/>
  <c r="K30"/>
  <c r="H30"/>
  <c r="N29"/>
  <c r="O29" s="1"/>
  <c r="K29"/>
  <c r="H29"/>
  <c r="O28"/>
  <c r="K28"/>
  <c r="H28"/>
  <c r="O27"/>
  <c r="K27"/>
  <c r="H27"/>
  <c r="O26"/>
  <c r="K26"/>
  <c r="H26"/>
  <c r="N25"/>
  <c r="O25" s="1"/>
  <c r="K25"/>
  <c r="H25"/>
  <c r="N24"/>
  <c r="O24" s="1"/>
  <c r="K24"/>
  <c r="H24"/>
  <c r="Q23" s="1"/>
  <c r="N23"/>
  <c r="O23" s="1"/>
  <c r="K23"/>
  <c r="H23"/>
  <c r="N22"/>
  <c r="O22" s="1"/>
  <c r="K22"/>
  <c r="H22"/>
  <c r="N21"/>
  <c r="O21" s="1"/>
  <c r="K21"/>
  <c r="H21"/>
  <c r="Q20" s="1"/>
  <c r="N20"/>
  <c r="O20" s="1"/>
  <c r="K20"/>
  <c r="H20"/>
  <c r="N19"/>
  <c r="O19" s="1"/>
  <c r="K19"/>
  <c r="H19"/>
  <c r="N18"/>
  <c r="O18" s="1"/>
  <c r="K18"/>
  <c r="H18"/>
  <c r="Q17" s="1"/>
  <c r="N17"/>
  <c r="O17" s="1"/>
  <c r="K17"/>
  <c r="H17"/>
  <c r="N15"/>
  <c r="O15" s="1"/>
  <c r="H15"/>
  <c r="Q14" s="1"/>
  <c r="K15"/>
  <c r="O12"/>
  <c r="H12"/>
  <c r="K12"/>
  <c r="R77" l="1"/>
  <c r="L81"/>
  <c r="P81" s="1"/>
  <c r="L85"/>
  <c r="P85" s="1"/>
  <c r="L93"/>
  <c r="P93" s="1"/>
  <c r="L97"/>
  <c r="L101"/>
  <c r="P101" s="1"/>
  <c r="R102"/>
  <c r="L105"/>
  <c r="P105" s="1"/>
  <c r="L106"/>
  <c r="P106" s="1"/>
  <c r="L79"/>
  <c r="L87"/>
  <c r="L91"/>
  <c r="L99"/>
  <c r="L103"/>
  <c r="P103" s="1"/>
  <c r="L108"/>
  <c r="R105"/>
  <c r="L126"/>
  <c r="P126" s="1"/>
  <c r="R131"/>
  <c r="L63"/>
  <c r="P63" s="1"/>
  <c r="Q109"/>
  <c r="R68"/>
  <c r="P79"/>
  <c r="P87"/>
  <c r="P91"/>
  <c r="P99"/>
  <c r="P108"/>
  <c r="R109"/>
  <c r="P113"/>
  <c r="L117"/>
  <c r="P117" s="1"/>
  <c r="L134"/>
  <c r="P134" s="1"/>
  <c r="L46"/>
  <c r="P46" s="1"/>
  <c r="L128"/>
  <c r="P128" s="1"/>
  <c r="L135"/>
  <c r="P135" s="1"/>
  <c r="S135" s="1"/>
  <c r="L125"/>
  <c r="L12"/>
  <c r="P12" s="1"/>
  <c r="R23"/>
  <c r="L45"/>
  <c r="P45" s="1"/>
  <c r="L82"/>
  <c r="P82" s="1"/>
  <c r="L84"/>
  <c r="P84" s="1"/>
  <c r="L88"/>
  <c r="P88" s="1"/>
  <c r="L90"/>
  <c r="P90" s="1"/>
  <c r="L94"/>
  <c r="P94" s="1"/>
  <c r="R96"/>
  <c r="L98"/>
  <c r="P98" s="1"/>
  <c r="L114"/>
  <c r="P114" s="1"/>
  <c r="L116"/>
  <c r="P116" s="1"/>
  <c r="L120"/>
  <c r="P120" s="1"/>
  <c r="L122"/>
  <c r="P122" s="1"/>
  <c r="L124"/>
  <c r="P124" s="1"/>
  <c r="R125"/>
  <c r="Q125"/>
  <c r="L127"/>
  <c r="P127" s="1"/>
  <c r="R128"/>
  <c r="L130"/>
  <c r="P130" s="1"/>
  <c r="R29"/>
  <c r="R43"/>
  <c r="R51"/>
  <c r="L62"/>
  <c r="P62" s="1"/>
  <c r="L68"/>
  <c r="P68" s="1"/>
  <c r="L69"/>
  <c r="P69" s="1"/>
  <c r="L71"/>
  <c r="P71" s="1"/>
  <c r="L77"/>
  <c r="P77" s="1"/>
  <c r="L78"/>
  <c r="P78" s="1"/>
  <c r="L80"/>
  <c r="P80" s="1"/>
  <c r="R81"/>
  <c r="Q81"/>
  <c r="L83"/>
  <c r="P83" s="1"/>
  <c r="R84"/>
  <c r="Q84"/>
  <c r="L86"/>
  <c r="P86" s="1"/>
  <c r="R87"/>
  <c r="Q87"/>
  <c r="L89"/>
  <c r="P89" s="1"/>
  <c r="R90"/>
  <c r="Q90"/>
  <c r="L92"/>
  <c r="P92" s="1"/>
  <c r="R93"/>
  <c r="Q93"/>
  <c r="L95"/>
  <c r="P95" s="1"/>
  <c r="Q96"/>
  <c r="L100"/>
  <c r="P100" s="1"/>
  <c r="L104"/>
  <c r="P104" s="1"/>
  <c r="L107"/>
  <c r="P107" s="1"/>
  <c r="S105" s="1"/>
  <c r="L109"/>
  <c r="P109" s="1"/>
  <c r="L110"/>
  <c r="P110" s="1"/>
  <c r="L112"/>
  <c r="P112" s="1"/>
  <c r="R113"/>
  <c r="Q113"/>
  <c r="L115"/>
  <c r="P115" s="1"/>
  <c r="R116"/>
  <c r="Q116"/>
  <c r="L118"/>
  <c r="P118" s="1"/>
  <c r="R119"/>
  <c r="Q119"/>
  <c r="L121"/>
  <c r="P121" s="1"/>
  <c r="R122"/>
  <c r="Q122"/>
  <c r="L129"/>
  <c r="P129" s="1"/>
  <c r="R26"/>
  <c r="R60"/>
  <c r="R48"/>
  <c r="P97"/>
  <c r="P123"/>
  <c r="P125"/>
  <c r="L133"/>
  <c r="P133" s="1"/>
  <c r="L96"/>
  <c r="P96" s="1"/>
  <c r="Q99"/>
  <c r="L102"/>
  <c r="P102" s="1"/>
  <c r="R17"/>
  <c r="R20"/>
  <c r="R32"/>
  <c r="R36"/>
  <c r="R40"/>
  <c r="Q51"/>
  <c r="R54"/>
  <c r="R57"/>
  <c r="R65"/>
  <c r="L61"/>
  <c r="P61" s="1"/>
  <c r="L64"/>
  <c r="P64" s="1"/>
  <c r="L70"/>
  <c r="P70" s="1"/>
  <c r="Q11"/>
  <c r="Q60"/>
  <c r="L72"/>
  <c r="P72" s="1"/>
  <c r="S72" s="1"/>
  <c r="L65"/>
  <c r="P65" s="1"/>
  <c r="L66"/>
  <c r="P66" s="1"/>
  <c r="L67"/>
  <c r="P67" s="1"/>
  <c r="L60"/>
  <c r="P60" s="1"/>
  <c r="L57"/>
  <c r="P57" s="1"/>
  <c r="L58"/>
  <c r="P58" s="1"/>
  <c r="L59"/>
  <c r="P59" s="1"/>
  <c r="L15"/>
  <c r="P15" s="1"/>
  <c r="L54"/>
  <c r="P54" s="1"/>
  <c r="L55"/>
  <c r="P55" s="1"/>
  <c r="L56"/>
  <c r="P56" s="1"/>
  <c r="L51"/>
  <c r="P51" s="1"/>
  <c r="L52"/>
  <c r="P52" s="1"/>
  <c r="L53"/>
  <c r="P53" s="1"/>
  <c r="L48"/>
  <c r="P48" s="1"/>
  <c r="L49"/>
  <c r="P49" s="1"/>
  <c r="L50"/>
  <c r="P50" s="1"/>
  <c r="L43"/>
  <c r="P43" s="1"/>
  <c r="L44"/>
  <c r="P44" s="1"/>
  <c r="L47"/>
  <c r="P47" s="1"/>
  <c r="L40"/>
  <c r="P40" s="1"/>
  <c r="L41"/>
  <c r="P41" s="1"/>
  <c r="L42"/>
  <c r="P42" s="1"/>
  <c r="L36"/>
  <c r="P36" s="1"/>
  <c r="L37"/>
  <c r="P37" s="1"/>
  <c r="L39"/>
  <c r="P39" s="1"/>
  <c r="L38"/>
  <c r="P38" s="1"/>
  <c r="L32"/>
  <c r="P32" s="1"/>
  <c r="L33"/>
  <c r="P33" s="1"/>
  <c r="L35"/>
  <c r="P35" s="1"/>
  <c r="L34"/>
  <c r="P34" s="1"/>
  <c r="L29"/>
  <c r="P29" s="1"/>
  <c r="Q29"/>
  <c r="L30"/>
  <c r="P30" s="1"/>
  <c r="L31"/>
  <c r="P31" s="1"/>
  <c r="Q26"/>
  <c r="L28"/>
  <c r="P28" s="1"/>
  <c r="L26"/>
  <c r="P26" s="1"/>
  <c r="L27"/>
  <c r="P27" s="1"/>
  <c r="L23"/>
  <c r="P23" s="1"/>
  <c r="L24"/>
  <c r="P24" s="1"/>
  <c r="L25"/>
  <c r="P25" s="1"/>
  <c r="L20"/>
  <c r="P20" s="1"/>
  <c r="L21"/>
  <c r="P21" s="1"/>
  <c r="L22"/>
  <c r="P22" s="1"/>
  <c r="L17"/>
  <c r="P17" s="1"/>
  <c r="L18"/>
  <c r="P18" s="1"/>
  <c r="L19"/>
  <c r="P19" s="1"/>
  <c r="S77" l="1"/>
  <c r="S102"/>
  <c r="S119"/>
  <c r="S116"/>
  <c r="S93"/>
  <c r="S84"/>
  <c r="S109"/>
  <c r="S113"/>
  <c r="S131"/>
  <c r="S128"/>
  <c r="S125"/>
  <c r="S90"/>
  <c r="S87"/>
  <c r="S68"/>
  <c r="S96"/>
  <c r="S81"/>
  <c r="S99"/>
  <c r="R136"/>
  <c r="S122"/>
  <c r="Q136"/>
  <c r="S65"/>
  <c r="S60"/>
  <c r="S57"/>
  <c r="S54"/>
  <c r="S51"/>
  <c r="S48"/>
  <c r="S43"/>
  <c r="S40"/>
  <c r="S36"/>
  <c r="S32"/>
  <c r="S29"/>
  <c r="S26"/>
  <c r="S23"/>
  <c r="S20"/>
  <c r="S17"/>
  <c r="S136" l="1"/>
  <c r="O6" l="1"/>
  <c r="N9"/>
  <c r="O9" s="1"/>
  <c r="K9"/>
  <c r="H9"/>
  <c r="K8"/>
  <c r="K10"/>
  <c r="K11"/>
  <c r="R11" s="1"/>
  <c r="K13"/>
  <c r="K14"/>
  <c r="R14" s="1"/>
  <c r="K16"/>
  <c r="K5"/>
  <c r="K6"/>
  <c r="K7"/>
  <c r="K4"/>
  <c r="H6"/>
  <c r="Q4" s="1"/>
  <c r="R4" l="1"/>
  <c r="Q8"/>
  <c r="R8"/>
  <c r="L6"/>
  <c r="P6" s="1"/>
  <c r="L9"/>
  <c r="P9" s="1"/>
  <c r="R73" l="1"/>
  <c r="Q73"/>
  <c r="K10" i="4"/>
  <c r="K11"/>
  <c r="K12"/>
  <c r="K9"/>
  <c r="J6"/>
  <c r="J7"/>
  <c r="J8"/>
  <c r="J5"/>
  <c r="E6"/>
  <c r="K6" s="1"/>
  <c r="E7"/>
  <c r="K7" s="1"/>
  <c r="E8"/>
  <c r="K8" s="1"/>
  <c r="E5"/>
  <c r="K5" s="1"/>
  <c r="M53" i="3"/>
  <c r="N53" s="1"/>
  <c r="M52"/>
  <c r="N52" s="1"/>
  <c r="G52"/>
  <c r="M51"/>
  <c r="G51"/>
  <c r="M50"/>
  <c r="N50" s="1"/>
  <c r="G50"/>
  <c r="M49"/>
  <c r="G49"/>
  <c r="N48"/>
  <c r="M48"/>
  <c r="M47"/>
  <c r="N47" s="1"/>
  <c r="N46"/>
  <c r="M46"/>
  <c r="M45"/>
  <c r="N45" s="1"/>
  <c r="M44"/>
  <c r="G44"/>
  <c r="M43"/>
  <c r="N43" s="1"/>
  <c r="G43"/>
  <c r="M42"/>
  <c r="N42" s="1"/>
  <c r="G42"/>
  <c r="M41"/>
  <c r="N41" s="1"/>
  <c r="G41"/>
  <c r="M40"/>
  <c r="G40"/>
  <c r="M39"/>
  <c r="G39"/>
  <c r="N39" s="1"/>
  <c r="M38"/>
  <c r="N38" s="1"/>
  <c r="G38"/>
  <c r="M37"/>
  <c r="G37"/>
  <c r="M36"/>
  <c r="N36" s="1"/>
  <c r="G36"/>
  <c r="M35"/>
  <c r="G35"/>
  <c r="N35" s="1"/>
  <c r="M34"/>
  <c r="G34"/>
  <c r="M33"/>
  <c r="N33" s="1"/>
  <c r="G33"/>
  <c r="M32"/>
  <c r="N32" s="1"/>
  <c r="M31"/>
  <c r="N31" s="1"/>
  <c r="M30"/>
  <c r="N30" s="1"/>
  <c r="M29"/>
  <c r="N29" s="1"/>
  <c r="M28"/>
  <c r="G28"/>
  <c r="N27"/>
  <c r="M27"/>
  <c r="G27"/>
  <c r="M26"/>
  <c r="N26" s="1"/>
  <c r="N25"/>
  <c r="M25"/>
  <c r="M24"/>
  <c r="N24" s="1"/>
  <c r="M23"/>
  <c r="N23" s="1"/>
  <c r="M22"/>
  <c r="N22" s="1"/>
  <c r="G22"/>
  <c r="M21"/>
  <c r="G21"/>
  <c r="M20"/>
  <c r="N20" s="1"/>
  <c r="G20"/>
  <c r="M19"/>
  <c r="G19"/>
  <c r="N18"/>
  <c r="M18"/>
  <c r="G18"/>
  <c r="M17"/>
  <c r="G17"/>
  <c r="M16"/>
  <c r="N16" s="1"/>
  <c r="G16"/>
  <c r="M15"/>
  <c r="G15"/>
  <c r="M14"/>
  <c r="N14" s="1"/>
  <c r="G14"/>
  <c r="M13"/>
  <c r="G13"/>
  <c r="M12"/>
  <c r="G12"/>
  <c r="M11"/>
  <c r="G11"/>
  <c r="M10"/>
  <c r="N10" s="1"/>
  <c r="M9"/>
  <c r="N9" s="1"/>
  <c r="M8"/>
  <c r="N8" s="1"/>
  <c r="M7"/>
  <c r="N7" s="1"/>
  <c r="M6"/>
  <c r="N6" s="1"/>
  <c r="G6"/>
  <c r="M5"/>
  <c r="G5"/>
  <c r="N8" i="1"/>
  <c r="N10"/>
  <c r="N14"/>
  <c r="N16"/>
  <c r="O4"/>
  <c r="H5"/>
  <c r="H4"/>
  <c r="L5" l="1"/>
  <c r="L4"/>
  <c r="N40" i="3"/>
  <c r="N44"/>
  <c r="N11"/>
  <c r="N13"/>
  <c r="N28"/>
  <c r="N37"/>
  <c r="N34"/>
  <c r="L5" i="4"/>
  <c r="N15" i="3"/>
  <c r="N17"/>
  <c r="O38"/>
  <c r="N49"/>
  <c r="N51"/>
  <c r="O49" s="1"/>
  <c r="N5"/>
  <c r="O5" s="1"/>
  <c r="N12"/>
  <c r="O11" s="1"/>
  <c r="N19"/>
  <c r="N21"/>
  <c r="O21" s="1"/>
  <c r="O43"/>
  <c r="O27"/>
  <c r="O33"/>
  <c r="O5" i="1"/>
  <c r="O16" i="3" l="1"/>
  <c r="C55" s="1"/>
  <c r="P5" i="1"/>
  <c r="H13" l="1"/>
  <c r="H14"/>
  <c r="H16"/>
  <c r="O11"/>
  <c r="O13"/>
  <c r="O14"/>
  <c r="O16"/>
  <c r="H11"/>
  <c r="O10"/>
  <c r="H10"/>
  <c r="O8"/>
  <c r="H8"/>
  <c r="O7"/>
  <c r="H7"/>
  <c r="L8" l="1"/>
  <c r="P8" s="1"/>
  <c r="L10"/>
  <c r="P10" s="1"/>
  <c r="L11"/>
  <c r="P11" s="1"/>
  <c r="L14"/>
  <c r="P14" s="1"/>
  <c r="L7"/>
  <c r="P7" s="1"/>
  <c r="L16"/>
  <c r="P16" s="1"/>
  <c r="L13"/>
  <c r="P13" s="1"/>
  <c r="P4"/>
  <c r="S4" s="1"/>
  <c r="S8" l="1"/>
  <c r="S14"/>
  <c r="S11"/>
  <c r="S73" l="1"/>
  <c r="S137" s="1"/>
</calcChain>
</file>

<file path=xl/sharedStrings.xml><?xml version="1.0" encoding="utf-8"?>
<sst xmlns="http://schemas.openxmlformats.org/spreadsheetml/2006/main" count="464" uniqueCount="55">
  <si>
    <t>№</t>
  </si>
  <si>
    <t>Наименование помещения</t>
  </si>
  <si>
    <t>Температура помещения</t>
  </si>
  <si>
    <t>Характеристика ограждения</t>
  </si>
  <si>
    <t>Разность температур</t>
  </si>
  <si>
    <t>Тепло-потери
Qт.п, Вт</t>
  </si>
  <si>
    <t>Qинф, Вт</t>
  </si>
  <si>
    <t>∑Q</t>
  </si>
  <si>
    <t xml:space="preserve">Тип ограждения
</t>
  </si>
  <si>
    <t>Пр, β2</t>
  </si>
  <si>
    <t>1+∑β</t>
  </si>
  <si>
    <t>Стена</t>
  </si>
  <si>
    <t>Ориентация</t>
  </si>
  <si>
    <t>Размеры, м</t>
  </si>
  <si>
    <t>Площадь, м2</t>
  </si>
  <si>
    <t>Теплопередачи,
К, Вт/(м2*0С)</t>
  </si>
  <si>
    <t>Положения, n,
Вт/(м2*0С)</t>
  </si>
  <si>
    <t>На ориентацию, β1</t>
  </si>
  <si>
    <t>Основные теплопотери, Qосн, Вт</t>
  </si>
  <si>
    <t>Жилое помещение</t>
  </si>
  <si>
    <t xml:space="preserve">Окно </t>
  </si>
  <si>
    <t>Коэффициенты</t>
  </si>
  <si>
    <t>Добавки</t>
  </si>
  <si>
    <t>2 этаж</t>
  </si>
  <si>
    <t>Дверь</t>
  </si>
  <si>
    <t>1 этаж</t>
  </si>
  <si>
    <t>Подвал</t>
  </si>
  <si>
    <t>Цоколь</t>
  </si>
  <si>
    <t>1 зона</t>
  </si>
  <si>
    <t>2 зона</t>
  </si>
  <si>
    <t>3 зона</t>
  </si>
  <si>
    <t>4 зона</t>
  </si>
  <si>
    <t>Общие теплопотери Вт</t>
  </si>
  <si>
    <t>Пол</t>
  </si>
  <si>
    <t>С-З</t>
  </si>
  <si>
    <t>С-В</t>
  </si>
  <si>
    <t>Совмещенный с/у</t>
  </si>
  <si>
    <t>Qбыт, Вт</t>
  </si>
  <si>
    <t>Кухня</t>
  </si>
  <si>
    <t>Ю-В</t>
  </si>
  <si>
    <t>Ю-З</t>
  </si>
  <si>
    <t>Окно 2 шт</t>
  </si>
  <si>
    <t>Лестничная клетка</t>
  </si>
  <si>
    <t>б/н</t>
  </si>
  <si>
    <t>Коридор</t>
  </si>
  <si>
    <t>Итого по 1 этажу</t>
  </si>
  <si>
    <t>Потолок</t>
  </si>
  <si>
    <t>Итого по 2 этажу</t>
  </si>
  <si>
    <t>2х12х2</t>
  </si>
  <si>
    <t>2х30х2</t>
  </si>
  <si>
    <t>2х8х2</t>
  </si>
  <si>
    <t>2х26х2</t>
  </si>
  <si>
    <t>2х4х2</t>
  </si>
  <si>
    <t>2х22х2</t>
  </si>
  <si>
    <t>Итого по 1 и 2 этажу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</si>
</sst>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5">
    <xf numFmtId="0" fontId="0" fillId="0" borderId="0" xfId="0"/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64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vertical="center"/>
    </xf>
    <xf numFmtId="164" fontId="0" fillId="2" borderId="37" xfId="0" applyNumberForma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2" fontId="0" fillId="2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 wrapText="1"/>
    </xf>
    <xf numFmtId="1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1" fontId="0" fillId="2" borderId="8" xfId="0" applyNumberFormat="1" applyFill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2" fontId="0" fillId="2" borderId="8" xfId="0" applyNumberFormat="1" applyFill="1" applyBorder="1" applyAlignment="1">
      <alignment vertical="center"/>
    </xf>
    <xf numFmtId="0" fontId="0" fillId="0" borderId="35" xfId="0" applyBorder="1"/>
    <xf numFmtId="1" fontId="0" fillId="2" borderId="6" xfId="0" applyNumberForma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ill="1" applyBorder="1" applyAlignment="1">
      <alignment vertical="center"/>
    </xf>
    <xf numFmtId="2" fontId="1" fillId="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vertical="center" wrapText="1"/>
    </xf>
    <xf numFmtId="2" fontId="0" fillId="0" borderId="0" xfId="0" applyNumberFormat="1"/>
    <xf numFmtId="164" fontId="0" fillId="2" borderId="27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3" borderId="37" xfId="0" applyNumberFormat="1" applyFill="1" applyBorder="1" applyAlignment="1">
      <alignment horizontal="center" vertical="center"/>
    </xf>
    <xf numFmtId="164" fontId="0" fillId="3" borderId="38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7" xfId="0" applyNumberFormat="1" applyFill="1" applyBorder="1" applyAlignment="1">
      <alignment horizontal="center" vertical="center"/>
    </xf>
    <xf numFmtId="2" fontId="0" fillId="3" borderId="37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164" fontId="0" fillId="3" borderId="39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/>
    </xf>
    <xf numFmtId="1" fontId="0" fillId="2" borderId="33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0" fillId="2" borderId="34" xfId="0" applyFill="1" applyBorder="1"/>
    <xf numFmtId="164" fontId="0" fillId="2" borderId="3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8" xfId="0" applyFill="1" applyBorder="1"/>
    <xf numFmtId="164" fontId="0" fillId="2" borderId="28" xfId="0" applyNumberFormat="1" applyFill="1" applyBorder="1" applyAlignment="1">
      <alignment horizontal="center" vertical="center" wrapText="1"/>
    </xf>
    <xf numFmtId="164" fontId="0" fillId="2" borderId="29" xfId="0" applyNumberFormat="1" applyFill="1" applyBorder="1" applyAlignment="1">
      <alignment horizontal="center" vertical="center" wrapText="1"/>
    </xf>
    <xf numFmtId="0" fontId="0" fillId="2" borderId="30" xfId="0" applyFill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 wrapText="1"/>
    </xf>
    <xf numFmtId="1" fontId="0" fillId="2" borderId="20" xfId="0" applyNumberForma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0" fillId="0" borderId="5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0" fontId="0" fillId="0" borderId="29" xfId="0" applyBorder="1"/>
    <xf numFmtId="0" fontId="0" fillId="0" borderId="32" xfId="0" applyBorder="1"/>
    <xf numFmtId="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2" borderId="11" xfId="0" applyFill="1" applyBorder="1"/>
    <xf numFmtId="164" fontId="0" fillId="0" borderId="17" xfId="0" applyNumberFormat="1" applyBorder="1" applyAlignment="1">
      <alignment horizontal="center" vertical="center"/>
    </xf>
    <xf numFmtId="0" fontId="0" fillId="0" borderId="9" xfId="0" applyBorder="1"/>
    <xf numFmtId="0" fontId="0" fillId="0" borderId="16" xfId="0" applyBorder="1"/>
    <xf numFmtId="164" fontId="1" fillId="0" borderId="25" xfId="0" applyNumberFormat="1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2" xfId="0" applyFill="1" applyBorder="1"/>
    <xf numFmtId="164" fontId="0" fillId="0" borderId="32" xfId="0" applyNumberFormat="1" applyBorder="1" applyAlignment="1">
      <alignment horizontal="center" vertical="center"/>
    </xf>
    <xf numFmtId="0" fontId="0" fillId="2" borderId="20" xfId="0" applyFill="1" applyBorder="1"/>
    <xf numFmtId="0" fontId="0" fillId="2" borderId="1" xfId="0" applyFill="1" applyBorder="1"/>
    <xf numFmtId="0" fontId="0" fillId="2" borderId="29" xfId="0" applyFill="1" applyBorder="1"/>
    <xf numFmtId="164" fontId="0" fillId="3" borderId="28" xfId="0" applyNumberFormat="1" applyFill="1" applyBorder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0" fontId="0" fillId="3" borderId="30" xfId="0" applyFill="1" applyBorder="1"/>
    <xf numFmtId="1" fontId="0" fillId="2" borderId="34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30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164" fontId="1" fillId="2" borderId="34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0" fontId="0" fillId="2" borderId="33" xfId="0" applyNumberFormat="1" applyFill="1" applyBorder="1" applyAlignment="1">
      <alignment horizontal="center" vertical="center"/>
    </xf>
    <xf numFmtId="0" fontId="0" fillId="2" borderId="20" xfId="0" applyNumberFormat="1" applyFill="1" applyBorder="1" applyAlignment="1">
      <alignment horizontal="center" vertical="center"/>
    </xf>
    <xf numFmtId="0" fontId="0" fillId="2" borderId="34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2" borderId="21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52"/>
  <sheetViews>
    <sheetView tabSelected="1" topLeftCell="A128" zoomScale="90" zoomScaleNormal="90" workbookViewId="0">
      <selection activeCell="K165" sqref="K165"/>
    </sheetView>
  </sheetViews>
  <sheetFormatPr defaultRowHeight="15"/>
  <cols>
    <col min="1" max="1" width="9.28515625" style="3" customWidth="1"/>
    <col min="2" max="2" width="18" style="3" customWidth="1"/>
    <col min="3" max="3" width="12.5703125" style="3" customWidth="1"/>
    <col min="4" max="4" width="12.28515625" style="3" customWidth="1"/>
    <col min="5" max="5" width="11.85546875" style="3" customWidth="1"/>
    <col min="6" max="7" width="9.28515625" style="3" bestFit="1" customWidth="1"/>
    <col min="8" max="8" width="9.5703125" style="3" bestFit="1" customWidth="1"/>
    <col min="9" max="11" width="9.140625" style="3"/>
    <col min="12" max="12" width="10.42578125" style="3" customWidth="1"/>
    <col min="13" max="13" width="9.140625" style="8"/>
    <col min="14" max="16" width="9.140625" style="3"/>
    <col min="17" max="17" width="9.140625" style="99"/>
    <col min="18" max="18" width="9.140625" style="3" customWidth="1"/>
    <col min="19" max="16384" width="9.140625" style="3"/>
  </cols>
  <sheetData>
    <row r="1" spans="1:43" ht="26.25">
      <c r="A1" s="136" t="s">
        <v>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43">
      <c r="A2" s="143" t="s">
        <v>0</v>
      </c>
      <c r="B2" s="138" t="s">
        <v>1</v>
      </c>
      <c r="C2" s="138" t="s">
        <v>2</v>
      </c>
      <c r="D2" s="143" t="s">
        <v>3</v>
      </c>
      <c r="E2" s="139"/>
      <c r="F2" s="139"/>
      <c r="G2" s="139"/>
      <c r="H2" s="139"/>
      <c r="I2" s="143" t="s">
        <v>21</v>
      </c>
      <c r="J2" s="139"/>
      <c r="K2" s="138" t="s">
        <v>4</v>
      </c>
      <c r="L2" s="138" t="s">
        <v>18</v>
      </c>
      <c r="M2" s="143" t="s">
        <v>22</v>
      </c>
      <c r="N2" s="139"/>
      <c r="O2" s="139"/>
      <c r="P2" s="138" t="s">
        <v>5</v>
      </c>
      <c r="Q2" s="138" t="s">
        <v>37</v>
      </c>
      <c r="R2" s="138" t="s">
        <v>6</v>
      </c>
      <c r="S2" s="138" t="s">
        <v>7</v>
      </c>
    </row>
    <row r="3" spans="1:43" ht="75" customHeight="1">
      <c r="A3" s="139"/>
      <c r="B3" s="139"/>
      <c r="C3" s="139"/>
      <c r="D3" s="109" t="s">
        <v>8</v>
      </c>
      <c r="E3" s="109" t="s">
        <v>12</v>
      </c>
      <c r="F3" s="138" t="s">
        <v>13</v>
      </c>
      <c r="G3" s="139"/>
      <c r="H3" s="110" t="s">
        <v>14</v>
      </c>
      <c r="I3" s="109" t="s">
        <v>15</v>
      </c>
      <c r="J3" s="109" t="s">
        <v>16</v>
      </c>
      <c r="K3" s="139"/>
      <c r="L3" s="139"/>
      <c r="M3" s="111" t="s">
        <v>17</v>
      </c>
      <c r="N3" s="109" t="s">
        <v>9</v>
      </c>
      <c r="O3" s="109" t="s">
        <v>10</v>
      </c>
      <c r="P3" s="139"/>
      <c r="Q3" s="138"/>
      <c r="R3" s="139"/>
      <c r="S3" s="139"/>
      <c r="T3" s="23"/>
    </row>
    <row r="4" spans="1:43" ht="15" customHeight="1">
      <c r="A4" s="142">
        <v>101</v>
      </c>
      <c r="B4" s="140" t="s">
        <v>19</v>
      </c>
      <c r="C4" s="112">
        <v>23</v>
      </c>
      <c r="D4" s="112" t="s">
        <v>11</v>
      </c>
      <c r="E4" s="112" t="s">
        <v>34</v>
      </c>
      <c r="F4" s="113">
        <v>6.4550000000000001</v>
      </c>
      <c r="G4" s="113">
        <v>3</v>
      </c>
      <c r="H4" s="113">
        <f t="shared" ref="H4:H16" si="0">F4*G4</f>
        <v>19.365000000000002</v>
      </c>
      <c r="I4" s="114">
        <v>0.21</v>
      </c>
      <c r="J4" s="112">
        <v>1</v>
      </c>
      <c r="K4" s="115">
        <f>43+C4</f>
        <v>66</v>
      </c>
      <c r="L4" s="112">
        <f>I4*H4*K4*J4</f>
        <v>268.39890000000003</v>
      </c>
      <c r="M4" s="113">
        <v>0.1</v>
      </c>
      <c r="N4" s="113">
        <v>0.05</v>
      </c>
      <c r="O4" s="113">
        <f t="shared" ref="O4:O16" si="1">1+M4+N4</f>
        <v>1.1500000000000001</v>
      </c>
      <c r="P4" s="112">
        <f t="shared" ref="P4:P6" si="2">L4*O4</f>
        <v>308.65873500000009</v>
      </c>
      <c r="Q4" s="141">
        <f>17*H6</f>
        <v>276.08</v>
      </c>
      <c r="R4" s="141">
        <f>3*0.28*1.2*H6*K4</f>
        <v>1080.4147199999998</v>
      </c>
      <c r="S4" s="141">
        <f>SUM(P4:P7,)+Q4+R4</f>
        <v>3290.4798500000002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23" customFormat="1">
      <c r="A5" s="139"/>
      <c r="B5" s="139"/>
      <c r="C5" s="112">
        <v>23</v>
      </c>
      <c r="D5" s="112" t="s">
        <v>11</v>
      </c>
      <c r="E5" s="112" t="s">
        <v>35</v>
      </c>
      <c r="F5" s="113">
        <v>3.4550000000000001</v>
      </c>
      <c r="G5" s="113">
        <v>3</v>
      </c>
      <c r="H5" s="113">
        <f t="shared" si="0"/>
        <v>10.365</v>
      </c>
      <c r="I5" s="114">
        <v>0.21</v>
      </c>
      <c r="J5" s="112">
        <v>1</v>
      </c>
      <c r="K5" s="115">
        <f t="shared" ref="K5:K16" si="3">43+C5</f>
        <v>66</v>
      </c>
      <c r="L5" s="112">
        <f t="shared" ref="L5:L7" si="4">I5*H5*K5*J5</f>
        <v>143.65889999999999</v>
      </c>
      <c r="M5" s="113">
        <v>0.1</v>
      </c>
      <c r="N5" s="113">
        <v>0.05</v>
      </c>
      <c r="O5" s="113">
        <f t="shared" si="1"/>
        <v>1.1500000000000001</v>
      </c>
      <c r="P5" s="112">
        <f t="shared" si="2"/>
        <v>165.20773500000001</v>
      </c>
      <c r="Q5" s="141"/>
      <c r="R5" s="141"/>
      <c r="S5" s="13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99" customFormat="1">
      <c r="A6" s="139"/>
      <c r="B6" s="139"/>
      <c r="C6" s="112">
        <v>23</v>
      </c>
      <c r="D6" s="112" t="s">
        <v>33</v>
      </c>
      <c r="E6" s="112" t="s">
        <v>34</v>
      </c>
      <c r="F6" s="113">
        <v>5.8</v>
      </c>
      <c r="G6" s="113">
        <v>2.8</v>
      </c>
      <c r="H6" s="113">
        <f t="shared" si="0"/>
        <v>16.239999999999998</v>
      </c>
      <c r="I6" s="114">
        <v>1.01</v>
      </c>
      <c r="J6" s="112">
        <v>1</v>
      </c>
      <c r="K6" s="115">
        <f t="shared" si="3"/>
        <v>66</v>
      </c>
      <c r="L6" s="112">
        <f t="shared" si="4"/>
        <v>1082.5583999999999</v>
      </c>
      <c r="M6" s="113">
        <v>0.1</v>
      </c>
      <c r="N6" s="113">
        <v>0.05</v>
      </c>
      <c r="O6" s="113">
        <f t="shared" si="1"/>
        <v>1.1500000000000001</v>
      </c>
      <c r="P6" s="112">
        <f t="shared" si="2"/>
        <v>1244.9421600000001</v>
      </c>
      <c r="Q6" s="141"/>
      <c r="R6" s="141"/>
      <c r="S6" s="13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>
      <c r="A7" s="139"/>
      <c r="B7" s="139"/>
      <c r="C7" s="112">
        <v>23</v>
      </c>
      <c r="D7" s="112" t="s">
        <v>20</v>
      </c>
      <c r="E7" s="112" t="s">
        <v>35</v>
      </c>
      <c r="F7" s="113">
        <v>1.5</v>
      </c>
      <c r="G7" s="113">
        <v>1.5</v>
      </c>
      <c r="H7" s="113">
        <f t="shared" si="0"/>
        <v>2.25</v>
      </c>
      <c r="I7" s="114">
        <v>1.26</v>
      </c>
      <c r="J7" s="112">
        <v>1</v>
      </c>
      <c r="K7" s="115">
        <f t="shared" si="3"/>
        <v>66</v>
      </c>
      <c r="L7" s="112">
        <f t="shared" si="4"/>
        <v>187.10999999999999</v>
      </c>
      <c r="M7" s="113">
        <v>0.1</v>
      </c>
      <c r="N7" s="113">
        <v>0.05</v>
      </c>
      <c r="O7" s="113">
        <f t="shared" si="1"/>
        <v>1.1500000000000001</v>
      </c>
      <c r="P7" s="112">
        <f t="shared" ref="P7:P16" si="5">L7*O7</f>
        <v>215.1765</v>
      </c>
      <c r="Q7" s="141"/>
      <c r="R7" s="141"/>
      <c r="S7" s="139"/>
      <c r="V7" s="10"/>
      <c r="W7" s="15"/>
      <c r="X7" s="14"/>
      <c r="Y7" s="10"/>
      <c r="Z7" s="10"/>
      <c r="AA7" s="10"/>
      <c r="AB7" s="12"/>
      <c r="AC7" s="10"/>
      <c r="AD7" s="10"/>
      <c r="AE7" s="11"/>
      <c r="AF7" s="10"/>
      <c r="AG7" s="9"/>
      <c r="AH7" s="10"/>
      <c r="AI7" s="10"/>
      <c r="AJ7" s="12"/>
      <c r="AK7" s="12"/>
      <c r="AL7" s="10"/>
      <c r="AM7" s="10"/>
      <c r="AN7" s="13"/>
      <c r="AO7" s="10"/>
      <c r="AP7" s="10"/>
      <c r="AQ7" s="10"/>
    </row>
    <row r="8" spans="1:43" ht="15" customHeight="1">
      <c r="A8" s="142">
        <v>102</v>
      </c>
      <c r="B8" s="140" t="s">
        <v>36</v>
      </c>
      <c r="C8" s="112">
        <v>25</v>
      </c>
      <c r="D8" s="112" t="s">
        <v>11</v>
      </c>
      <c r="E8" s="112" t="s">
        <v>35</v>
      </c>
      <c r="F8" s="113">
        <v>3</v>
      </c>
      <c r="G8" s="113">
        <v>3</v>
      </c>
      <c r="H8" s="113">
        <f t="shared" si="0"/>
        <v>9</v>
      </c>
      <c r="I8" s="114">
        <v>0.21</v>
      </c>
      <c r="J8" s="112">
        <v>1</v>
      </c>
      <c r="K8" s="115">
        <f t="shared" si="3"/>
        <v>68</v>
      </c>
      <c r="L8" s="112">
        <f t="shared" ref="L8:L16" si="6">I8*H8*K8*J8</f>
        <v>128.51999999999998</v>
      </c>
      <c r="M8" s="113">
        <v>0.1</v>
      </c>
      <c r="N8" s="113">
        <f t="shared" ref="N8:N16" si="7">IF(C8=20,0.05,0)</f>
        <v>0</v>
      </c>
      <c r="O8" s="113">
        <f t="shared" si="1"/>
        <v>1.1000000000000001</v>
      </c>
      <c r="P8" s="112">
        <f t="shared" si="5"/>
        <v>141.37199999999999</v>
      </c>
      <c r="Q8" s="141">
        <f>17*H9</f>
        <v>295.79999999999995</v>
      </c>
      <c r="R8" s="141">
        <f>3*0.28*1.2*H9*K8</f>
        <v>1192.6655999999998</v>
      </c>
      <c r="S8" s="141">
        <f>SUM(P8:P10)+Q8+R8</f>
        <v>3156.4308000000001</v>
      </c>
      <c r="V8" s="10"/>
      <c r="W8" s="15"/>
      <c r="X8" s="14"/>
      <c r="Y8" s="10"/>
      <c r="Z8" s="10"/>
      <c r="AA8" s="10"/>
      <c r="AB8" s="10"/>
      <c r="AC8" s="10"/>
      <c r="AD8" s="10"/>
      <c r="AE8" s="10"/>
      <c r="AF8" s="10"/>
      <c r="AG8" s="9"/>
      <c r="AH8" s="10"/>
      <c r="AI8" s="10"/>
      <c r="AJ8" s="12"/>
      <c r="AK8" s="12"/>
      <c r="AL8" s="10"/>
      <c r="AM8" s="10"/>
      <c r="AN8" s="13"/>
      <c r="AO8" s="10"/>
      <c r="AP8" s="10"/>
      <c r="AQ8" s="10"/>
    </row>
    <row r="9" spans="1:43" s="99" customFormat="1" ht="15" customHeight="1">
      <c r="A9" s="142"/>
      <c r="B9" s="140"/>
      <c r="C9" s="112">
        <v>25</v>
      </c>
      <c r="D9" s="112" t="s">
        <v>33</v>
      </c>
      <c r="E9" s="112" t="s">
        <v>35</v>
      </c>
      <c r="F9" s="113">
        <v>5.8</v>
      </c>
      <c r="G9" s="113">
        <v>3</v>
      </c>
      <c r="H9" s="113">
        <f t="shared" si="0"/>
        <v>17.399999999999999</v>
      </c>
      <c r="I9" s="114">
        <v>1.01</v>
      </c>
      <c r="J9" s="112">
        <v>1</v>
      </c>
      <c r="K9" s="115">
        <f t="shared" si="3"/>
        <v>68</v>
      </c>
      <c r="L9" s="112">
        <f t="shared" si="6"/>
        <v>1195.0319999999999</v>
      </c>
      <c r="M9" s="113">
        <v>0.1</v>
      </c>
      <c r="N9" s="113">
        <f t="shared" si="7"/>
        <v>0</v>
      </c>
      <c r="O9" s="113">
        <f t="shared" si="1"/>
        <v>1.1000000000000001</v>
      </c>
      <c r="P9" s="112">
        <f t="shared" si="5"/>
        <v>1314.5352</v>
      </c>
      <c r="Q9" s="141"/>
      <c r="R9" s="141"/>
      <c r="S9" s="141"/>
      <c r="V9" s="10"/>
      <c r="W9" s="15"/>
      <c r="X9" s="14"/>
      <c r="Y9" s="10"/>
      <c r="Z9" s="10"/>
      <c r="AA9" s="10"/>
      <c r="AB9" s="10"/>
      <c r="AC9" s="10"/>
      <c r="AD9" s="10"/>
      <c r="AE9" s="10"/>
      <c r="AF9" s="10"/>
      <c r="AG9" s="9"/>
      <c r="AH9" s="10"/>
      <c r="AI9" s="10"/>
      <c r="AJ9" s="12"/>
      <c r="AK9" s="12"/>
      <c r="AL9" s="10"/>
      <c r="AM9" s="10"/>
      <c r="AN9" s="13"/>
      <c r="AO9" s="10"/>
      <c r="AP9" s="10"/>
      <c r="AQ9" s="10"/>
    </row>
    <row r="10" spans="1:43">
      <c r="A10" s="139"/>
      <c r="B10" s="139"/>
      <c r="C10" s="112">
        <v>25</v>
      </c>
      <c r="D10" s="112" t="s">
        <v>20</v>
      </c>
      <c r="E10" s="112" t="s">
        <v>35</v>
      </c>
      <c r="F10" s="113">
        <v>1.5</v>
      </c>
      <c r="G10" s="113">
        <v>1.5</v>
      </c>
      <c r="H10" s="113">
        <f t="shared" si="0"/>
        <v>2.25</v>
      </c>
      <c r="I10" s="114">
        <v>1.26</v>
      </c>
      <c r="J10" s="112">
        <v>1</v>
      </c>
      <c r="K10" s="115">
        <f t="shared" si="3"/>
        <v>68</v>
      </c>
      <c r="L10" s="112">
        <f t="shared" si="6"/>
        <v>192.78</v>
      </c>
      <c r="M10" s="113">
        <v>0.1</v>
      </c>
      <c r="N10" s="113">
        <f t="shared" si="7"/>
        <v>0</v>
      </c>
      <c r="O10" s="113">
        <f t="shared" si="1"/>
        <v>1.1000000000000001</v>
      </c>
      <c r="P10" s="112">
        <f t="shared" si="5"/>
        <v>212.05800000000002</v>
      </c>
      <c r="Q10" s="141"/>
      <c r="R10" s="141"/>
      <c r="S10" s="139"/>
      <c r="V10" s="10"/>
      <c r="W10" s="15"/>
      <c r="X10" s="14"/>
      <c r="Y10" s="10"/>
      <c r="Z10" s="10"/>
      <c r="AA10" s="10"/>
      <c r="AB10" s="10"/>
      <c r="AC10" s="10"/>
      <c r="AD10" s="10"/>
      <c r="AE10" s="11"/>
      <c r="AF10" s="10"/>
      <c r="AG10" s="9"/>
      <c r="AH10" s="10"/>
      <c r="AI10" s="10"/>
      <c r="AJ10" s="12"/>
      <c r="AK10" s="12"/>
      <c r="AL10" s="10"/>
      <c r="AM10" s="10"/>
      <c r="AN10" s="13"/>
      <c r="AO10" s="10"/>
      <c r="AP10" s="10"/>
      <c r="AQ10" s="10"/>
    </row>
    <row r="11" spans="1:43" ht="15" customHeight="1">
      <c r="A11" s="142">
        <v>103</v>
      </c>
      <c r="B11" s="140" t="s">
        <v>38</v>
      </c>
      <c r="C11" s="112">
        <v>20</v>
      </c>
      <c r="D11" s="112" t="s">
        <v>11</v>
      </c>
      <c r="E11" s="112" t="s">
        <v>35</v>
      </c>
      <c r="F11" s="113">
        <v>3</v>
      </c>
      <c r="G11" s="113">
        <v>3</v>
      </c>
      <c r="H11" s="113">
        <f t="shared" si="0"/>
        <v>9</v>
      </c>
      <c r="I11" s="114">
        <v>0.21</v>
      </c>
      <c r="J11" s="112">
        <v>1</v>
      </c>
      <c r="K11" s="115">
        <f t="shared" si="3"/>
        <v>63</v>
      </c>
      <c r="L11" s="112">
        <f t="shared" si="6"/>
        <v>119.07</v>
      </c>
      <c r="M11" s="113">
        <v>0.1</v>
      </c>
      <c r="N11" s="113">
        <v>0</v>
      </c>
      <c r="O11" s="113">
        <f t="shared" si="1"/>
        <v>1.1000000000000001</v>
      </c>
      <c r="P11" s="112">
        <f t="shared" si="5"/>
        <v>130.977</v>
      </c>
      <c r="Q11" s="141">
        <f>17*H12</f>
        <v>295.79999999999995</v>
      </c>
      <c r="R11" s="141">
        <f>3*0.28*1.2*H12*K11</f>
        <v>1104.9695999999999</v>
      </c>
      <c r="S11" s="141">
        <f>SUM(P11:P13)+SUM(R11:R13)+SUM(Q11:Q13)</f>
        <v>2946.0902999999998</v>
      </c>
      <c r="V11" s="10"/>
      <c r="W11" s="15"/>
      <c r="X11" s="14"/>
      <c r="Y11" s="10"/>
      <c r="Z11" s="10"/>
      <c r="AA11" s="10"/>
      <c r="AB11" s="12"/>
      <c r="AC11" s="10"/>
      <c r="AD11" s="10"/>
      <c r="AE11" s="11"/>
      <c r="AF11" s="10"/>
      <c r="AG11" s="9"/>
      <c r="AH11" s="10"/>
      <c r="AI11" s="10"/>
      <c r="AJ11" s="12"/>
      <c r="AK11" s="12"/>
      <c r="AL11" s="10"/>
      <c r="AM11" s="10"/>
      <c r="AN11" s="13"/>
      <c r="AO11" s="10"/>
      <c r="AP11" s="10"/>
      <c r="AQ11" s="10"/>
    </row>
    <row r="12" spans="1:43" s="99" customFormat="1" ht="15" customHeight="1">
      <c r="A12" s="142"/>
      <c r="B12" s="140"/>
      <c r="C12" s="112">
        <v>20</v>
      </c>
      <c r="D12" s="112" t="s">
        <v>33</v>
      </c>
      <c r="E12" s="112" t="s">
        <v>35</v>
      </c>
      <c r="F12" s="113">
        <v>5.8</v>
      </c>
      <c r="G12" s="113">
        <v>3</v>
      </c>
      <c r="H12" s="113">
        <f t="shared" si="0"/>
        <v>17.399999999999999</v>
      </c>
      <c r="I12" s="114">
        <v>1.01</v>
      </c>
      <c r="J12" s="112">
        <v>1</v>
      </c>
      <c r="K12" s="115">
        <f t="shared" si="3"/>
        <v>63</v>
      </c>
      <c r="L12" s="112">
        <f t="shared" si="6"/>
        <v>1107.1619999999998</v>
      </c>
      <c r="M12" s="113">
        <v>0.1</v>
      </c>
      <c r="N12" s="113">
        <v>0</v>
      </c>
      <c r="O12" s="113">
        <f t="shared" si="1"/>
        <v>1.1000000000000001</v>
      </c>
      <c r="P12" s="112">
        <f t="shared" si="5"/>
        <v>1217.8781999999999</v>
      </c>
      <c r="Q12" s="141"/>
      <c r="R12" s="141"/>
      <c r="S12" s="141"/>
      <c r="V12" s="10"/>
      <c r="W12" s="15"/>
      <c r="X12" s="14"/>
      <c r="Y12" s="10"/>
      <c r="Z12" s="10"/>
      <c r="AA12" s="10"/>
      <c r="AB12" s="12"/>
      <c r="AC12" s="10"/>
      <c r="AD12" s="10"/>
      <c r="AE12" s="11"/>
      <c r="AF12" s="10"/>
      <c r="AG12" s="9"/>
      <c r="AH12" s="10"/>
      <c r="AI12" s="10"/>
      <c r="AJ12" s="12"/>
      <c r="AK12" s="12"/>
      <c r="AL12" s="10"/>
      <c r="AM12" s="10"/>
      <c r="AN12" s="13"/>
      <c r="AO12" s="10"/>
      <c r="AP12" s="10"/>
      <c r="AQ12" s="10"/>
    </row>
    <row r="13" spans="1:43" ht="15" customHeight="1">
      <c r="A13" s="139"/>
      <c r="B13" s="139"/>
      <c r="C13" s="112">
        <v>20</v>
      </c>
      <c r="D13" s="112" t="s">
        <v>20</v>
      </c>
      <c r="E13" s="112" t="s">
        <v>35</v>
      </c>
      <c r="F13" s="113">
        <v>1.5</v>
      </c>
      <c r="G13" s="113">
        <v>1.5</v>
      </c>
      <c r="H13" s="113">
        <f t="shared" si="0"/>
        <v>2.25</v>
      </c>
      <c r="I13" s="114">
        <v>1.26</v>
      </c>
      <c r="J13" s="112">
        <v>1</v>
      </c>
      <c r="K13" s="115">
        <f t="shared" si="3"/>
        <v>63</v>
      </c>
      <c r="L13" s="112">
        <f t="shared" si="6"/>
        <v>178.60499999999999</v>
      </c>
      <c r="M13" s="113">
        <v>0.1</v>
      </c>
      <c r="N13" s="113">
        <v>0</v>
      </c>
      <c r="O13" s="113">
        <f t="shared" si="1"/>
        <v>1.1000000000000001</v>
      </c>
      <c r="P13" s="112">
        <f t="shared" si="5"/>
        <v>196.46549999999999</v>
      </c>
      <c r="Q13" s="141"/>
      <c r="R13" s="141"/>
      <c r="S13" s="139"/>
      <c r="V13" s="10"/>
      <c r="W13" s="15"/>
      <c r="X13" s="14"/>
      <c r="Y13" s="10"/>
      <c r="Z13" s="10"/>
      <c r="AA13" s="10"/>
      <c r="AB13" s="12"/>
      <c r="AC13" s="10"/>
      <c r="AD13" s="10"/>
      <c r="AE13" s="11"/>
      <c r="AF13" s="10"/>
      <c r="AG13" s="9"/>
      <c r="AH13" s="10"/>
      <c r="AI13" s="10"/>
      <c r="AJ13" s="12"/>
      <c r="AK13" s="12"/>
      <c r="AL13" s="10"/>
      <c r="AM13" s="10"/>
      <c r="AN13" s="13"/>
      <c r="AO13" s="10"/>
      <c r="AP13" s="10"/>
      <c r="AQ13" s="10"/>
    </row>
    <row r="14" spans="1:43" ht="15" customHeight="1">
      <c r="A14" s="142">
        <v>104</v>
      </c>
      <c r="B14" s="140" t="s">
        <v>19</v>
      </c>
      <c r="C14" s="112">
        <v>21</v>
      </c>
      <c r="D14" s="112" t="s">
        <v>11</v>
      </c>
      <c r="E14" s="112" t="s">
        <v>35</v>
      </c>
      <c r="F14" s="113">
        <v>3</v>
      </c>
      <c r="G14" s="113">
        <v>3</v>
      </c>
      <c r="H14" s="113">
        <f t="shared" si="0"/>
        <v>9</v>
      </c>
      <c r="I14" s="114">
        <v>0.21</v>
      </c>
      <c r="J14" s="112">
        <v>1</v>
      </c>
      <c r="K14" s="115">
        <f t="shared" si="3"/>
        <v>64</v>
      </c>
      <c r="L14" s="112">
        <f t="shared" si="6"/>
        <v>120.96</v>
      </c>
      <c r="M14" s="113">
        <v>0.1</v>
      </c>
      <c r="N14" s="113">
        <f t="shared" si="7"/>
        <v>0</v>
      </c>
      <c r="O14" s="113">
        <f t="shared" si="1"/>
        <v>1.1000000000000001</v>
      </c>
      <c r="P14" s="112">
        <f t="shared" si="5"/>
        <v>133.05600000000001</v>
      </c>
      <c r="Q14" s="141">
        <f>17*H15</f>
        <v>255</v>
      </c>
      <c r="R14" s="141">
        <f>3*0.28*1.2*H15*K14</f>
        <v>967.68000000000006</v>
      </c>
      <c r="S14" s="141">
        <f>SUM(P14:P16)+SUM(R14:R16)+SUM(Q14:Q16)</f>
        <v>2621.88</v>
      </c>
      <c r="V14" s="10"/>
      <c r="W14" s="15"/>
      <c r="X14" s="14"/>
      <c r="Y14" s="10"/>
      <c r="Z14" s="10"/>
      <c r="AA14" s="10"/>
      <c r="AB14" s="10"/>
      <c r="AC14" s="10"/>
      <c r="AD14" s="10"/>
      <c r="AE14" s="11"/>
      <c r="AF14" s="10"/>
      <c r="AG14" s="9"/>
      <c r="AH14" s="10"/>
      <c r="AI14" s="12"/>
      <c r="AJ14" s="12"/>
      <c r="AK14" s="12"/>
      <c r="AL14" s="10"/>
      <c r="AM14" s="10"/>
      <c r="AN14" s="13"/>
      <c r="AO14" s="10"/>
      <c r="AP14" s="10"/>
      <c r="AQ14" s="10"/>
    </row>
    <row r="15" spans="1:43" s="99" customFormat="1" ht="15" customHeight="1">
      <c r="A15" s="142"/>
      <c r="B15" s="140"/>
      <c r="C15" s="112">
        <v>21</v>
      </c>
      <c r="D15" s="112" t="s">
        <v>33</v>
      </c>
      <c r="E15" s="112" t="s">
        <v>35</v>
      </c>
      <c r="F15" s="113">
        <v>5</v>
      </c>
      <c r="G15" s="113">
        <v>3</v>
      </c>
      <c r="H15" s="113">
        <f t="shared" si="0"/>
        <v>15</v>
      </c>
      <c r="I15" s="114">
        <v>1.01</v>
      </c>
      <c r="J15" s="112">
        <v>1</v>
      </c>
      <c r="K15" s="115">
        <f t="shared" si="3"/>
        <v>64</v>
      </c>
      <c r="L15" s="112">
        <f t="shared" si="6"/>
        <v>969.6</v>
      </c>
      <c r="M15" s="113">
        <v>0.1</v>
      </c>
      <c r="N15" s="113">
        <f t="shared" si="7"/>
        <v>0</v>
      </c>
      <c r="O15" s="113">
        <f t="shared" si="1"/>
        <v>1.1000000000000001</v>
      </c>
      <c r="P15" s="112">
        <f t="shared" si="5"/>
        <v>1066.5600000000002</v>
      </c>
      <c r="Q15" s="141"/>
      <c r="R15" s="141"/>
      <c r="S15" s="141"/>
      <c r="V15" s="10"/>
      <c r="W15" s="15"/>
      <c r="X15" s="14"/>
      <c r="Y15" s="10"/>
      <c r="Z15" s="10"/>
      <c r="AA15" s="10"/>
      <c r="AB15" s="10"/>
      <c r="AC15" s="10"/>
      <c r="AD15" s="10"/>
      <c r="AE15" s="11"/>
      <c r="AF15" s="10"/>
      <c r="AG15" s="9"/>
      <c r="AH15" s="10"/>
      <c r="AI15" s="12"/>
      <c r="AJ15" s="12"/>
      <c r="AK15" s="12"/>
      <c r="AL15" s="10"/>
      <c r="AM15" s="10"/>
      <c r="AN15" s="13"/>
      <c r="AO15" s="10"/>
      <c r="AP15" s="10"/>
      <c r="AQ15" s="10"/>
    </row>
    <row r="16" spans="1:43">
      <c r="A16" s="139"/>
      <c r="B16" s="139"/>
      <c r="C16" s="112">
        <v>21</v>
      </c>
      <c r="D16" s="112" t="s">
        <v>20</v>
      </c>
      <c r="E16" s="112" t="s">
        <v>35</v>
      </c>
      <c r="F16" s="113">
        <v>1.5</v>
      </c>
      <c r="G16" s="113">
        <v>1.5</v>
      </c>
      <c r="H16" s="113">
        <f t="shared" si="0"/>
        <v>2.25</v>
      </c>
      <c r="I16" s="114">
        <v>1.26</v>
      </c>
      <c r="J16" s="112">
        <v>1</v>
      </c>
      <c r="K16" s="115">
        <f t="shared" si="3"/>
        <v>64</v>
      </c>
      <c r="L16" s="112">
        <f t="shared" si="6"/>
        <v>181.44</v>
      </c>
      <c r="M16" s="113">
        <v>0.1</v>
      </c>
      <c r="N16" s="113">
        <f t="shared" si="7"/>
        <v>0</v>
      </c>
      <c r="O16" s="113">
        <f t="shared" si="1"/>
        <v>1.1000000000000001</v>
      </c>
      <c r="P16" s="112">
        <f t="shared" si="5"/>
        <v>199.584</v>
      </c>
      <c r="Q16" s="141"/>
      <c r="R16" s="141"/>
      <c r="S16" s="139"/>
      <c r="V16" s="10"/>
      <c r="W16" s="15"/>
      <c r="X16" s="14"/>
      <c r="Y16" s="10"/>
      <c r="Z16" s="10"/>
      <c r="AA16" s="10"/>
      <c r="AB16" s="12"/>
      <c r="AC16" s="10"/>
      <c r="AD16" s="10"/>
      <c r="AE16" s="11"/>
      <c r="AF16" s="10"/>
      <c r="AG16" s="9"/>
      <c r="AH16" s="10"/>
      <c r="AI16" s="12"/>
      <c r="AJ16" s="12"/>
      <c r="AK16" s="12"/>
      <c r="AL16" s="10"/>
      <c r="AM16" s="10"/>
      <c r="AN16" s="13"/>
      <c r="AO16" s="10"/>
      <c r="AP16" s="10"/>
      <c r="AQ16" s="10"/>
    </row>
    <row r="17" spans="1:19">
      <c r="A17" s="142">
        <v>105</v>
      </c>
      <c r="B17" s="140" t="s">
        <v>19</v>
      </c>
      <c r="C17" s="112">
        <v>21</v>
      </c>
      <c r="D17" s="112" t="s">
        <v>11</v>
      </c>
      <c r="E17" s="112" t="s">
        <v>35</v>
      </c>
      <c r="F17" s="113">
        <v>3</v>
      </c>
      <c r="G17" s="113">
        <v>3</v>
      </c>
      <c r="H17" s="113">
        <f t="shared" ref="H17:H19" si="8">F17*G17</f>
        <v>9</v>
      </c>
      <c r="I17" s="114">
        <v>0.21</v>
      </c>
      <c r="J17" s="112">
        <v>1</v>
      </c>
      <c r="K17" s="115">
        <f t="shared" ref="K17:K19" si="9">43+C17</f>
        <v>64</v>
      </c>
      <c r="L17" s="112">
        <f t="shared" ref="L17:L19" si="10">I17*H17*K17*J17</f>
        <v>120.96</v>
      </c>
      <c r="M17" s="113">
        <v>0.1</v>
      </c>
      <c r="N17" s="113">
        <f t="shared" ref="N17:N19" si="11">IF(C17=20,0.05,0)</f>
        <v>0</v>
      </c>
      <c r="O17" s="113">
        <f t="shared" ref="O17:O19" si="12">1+M17+N17</f>
        <v>1.1000000000000001</v>
      </c>
      <c r="P17" s="112">
        <f t="shared" ref="P17:P19" si="13">L17*O17</f>
        <v>133.05600000000001</v>
      </c>
      <c r="Q17" s="141">
        <f>17*H18</f>
        <v>255</v>
      </c>
      <c r="R17" s="141">
        <f>3*0.28*1.2*H18*K17</f>
        <v>967.68000000000006</v>
      </c>
      <c r="S17" s="141">
        <f>SUM(P17:P19)+SUM(R17:R19)+SUM(Q17:Q19)</f>
        <v>2621.88</v>
      </c>
    </row>
    <row r="18" spans="1:19" ht="16.5" customHeight="1">
      <c r="A18" s="142"/>
      <c r="B18" s="140"/>
      <c r="C18" s="112">
        <v>21</v>
      </c>
      <c r="D18" s="112" t="s">
        <v>33</v>
      </c>
      <c r="E18" s="112" t="s">
        <v>35</v>
      </c>
      <c r="F18" s="113">
        <v>5</v>
      </c>
      <c r="G18" s="113">
        <v>3</v>
      </c>
      <c r="H18" s="113">
        <f t="shared" si="8"/>
        <v>15</v>
      </c>
      <c r="I18" s="114">
        <v>1.01</v>
      </c>
      <c r="J18" s="112">
        <v>1</v>
      </c>
      <c r="K18" s="115">
        <f t="shared" si="9"/>
        <v>64</v>
      </c>
      <c r="L18" s="112">
        <f t="shared" si="10"/>
        <v>969.6</v>
      </c>
      <c r="M18" s="113">
        <v>0.1</v>
      </c>
      <c r="N18" s="113">
        <f t="shared" si="11"/>
        <v>0</v>
      </c>
      <c r="O18" s="113">
        <f t="shared" si="12"/>
        <v>1.1000000000000001</v>
      </c>
      <c r="P18" s="112">
        <f t="shared" si="13"/>
        <v>1066.5600000000002</v>
      </c>
      <c r="Q18" s="141"/>
      <c r="R18" s="141"/>
      <c r="S18" s="141"/>
    </row>
    <row r="19" spans="1:19">
      <c r="A19" s="139"/>
      <c r="B19" s="139"/>
      <c r="C19" s="112">
        <v>21</v>
      </c>
      <c r="D19" s="112" t="s">
        <v>20</v>
      </c>
      <c r="E19" s="112" t="s">
        <v>35</v>
      </c>
      <c r="F19" s="113">
        <v>1.5</v>
      </c>
      <c r="G19" s="113">
        <v>1.5</v>
      </c>
      <c r="H19" s="113">
        <f t="shared" si="8"/>
        <v>2.25</v>
      </c>
      <c r="I19" s="114">
        <v>1.26</v>
      </c>
      <c r="J19" s="112">
        <v>1</v>
      </c>
      <c r="K19" s="115">
        <f t="shared" si="9"/>
        <v>64</v>
      </c>
      <c r="L19" s="112">
        <f t="shared" si="10"/>
        <v>181.44</v>
      </c>
      <c r="M19" s="113">
        <v>0.1</v>
      </c>
      <c r="N19" s="113">
        <f t="shared" si="11"/>
        <v>0</v>
      </c>
      <c r="O19" s="113">
        <f t="shared" si="12"/>
        <v>1.1000000000000001</v>
      </c>
      <c r="P19" s="112">
        <f t="shared" si="13"/>
        <v>199.584</v>
      </c>
      <c r="Q19" s="141"/>
      <c r="R19" s="141"/>
      <c r="S19" s="139"/>
    </row>
    <row r="20" spans="1:19" s="23" customFormat="1">
      <c r="A20" s="142">
        <v>106</v>
      </c>
      <c r="B20" s="140" t="s">
        <v>19</v>
      </c>
      <c r="C20" s="112">
        <v>21</v>
      </c>
      <c r="D20" s="112" t="s">
        <v>11</v>
      </c>
      <c r="E20" s="112" t="s">
        <v>35</v>
      </c>
      <c r="F20" s="113">
        <v>3</v>
      </c>
      <c r="G20" s="113">
        <v>3</v>
      </c>
      <c r="H20" s="113">
        <f t="shared" ref="H20:H35" si="14">F20*G20</f>
        <v>9</v>
      </c>
      <c r="I20" s="114">
        <v>0.21</v>
      </c>
      <c r="J20" s="112">
        <v>1</v>
      </c>
      <c r="K20" s="115">
        <f t="shared" ref="K20:K31" si="15">43+C20</f>
        <v>64</v>
      </c>
      <c r="L20" s="112">
        <f t="shared" ref="L20:L31" si="16">I20*H20*K20*J20</f>
        <v>120.96</v>
      </c>
      <c r="M20" s="113">
        <v>0.1</v>
      </c>
      <c r="N20" s="113">
        <f t="shared" ref="N20:N25" si="17">IF(C20=20,0.05,0)</f>
        <v>0</v>
      </c>
      <c r="O20" s="113">
        <f t="shared" ref="O20:O35" si="18">1+M20+N20</f>
        <v>1.1000000000000001</v>
      </c>
      <c r="P20" s="112">
        <f t="shared" ref="P20:P35" si="19">L20*O20</f>
        <v>133.05600000000001</v>
      </c>
      <c r="Q20" s="141">
        <f>17*H21</f>
        <v>255</v>
      </c>
      <c r="R20" s="141">
        <f>3*0.28*1.2*H21*K20</f>
        <v>967.68000000000006</v>
      </c>
      <c r="S20" s="141">
        <f>SUM(P20:P22)+SUM(R20:R22)+SUM(Q20:Q22)</f>
        <v>2621.88</v>
      </c>
    </row>
    <row r="21" spans="1:19">
      <c r="A21" s="142"/>
      <c r="B21" s="140"/>
      <c r="C21" s="112">
        <v>21</v>
      </c>
      <c r="D21" s="112" t="s">
        <v>33</v>
      </c>
      <c r="E21" s="112" t="s">
        <v>35</v>
      </c>
      <c r="F21" s="113">
        <v>5</v>
      </c>
      <c r="G21" s="113">
        <v>3</v>
      </c>
      <c r="H21" s="113">
        <f t="shared" si="14"/>
        <v>15</v>
      </c>
      <c r="I21" s="114">
        <v>1.01</v>
      </c>
      <c r="J21" s="112">
        <v>1</v>
      </c>
      <c r="K21" s="115">
        <f t="shared" si="15"/>
        <v>64</v>
      </c>
      <c r="L21" s="112">
        <f t="shared" si="16"/>
        <v>969.6</v>
      </c>
      <c r="M21" s="113">
        <v>0.1</v>
      </c>
      <c r="N21" s="113">
        <f t="shared" si="17"/>
        <v>0</v>
      </c>
      <c r="O21" s="113">
        <f t="shared" si="18"/>
        <v>1.1000000000000001</v>
      </c>
      <c r="P21" s="112">
        <f t="shared" si="19"/>
        <v>1066.5600000000002</v>
      </c>
      <c r="Q21" s="141"/>
      <c r="R21" s="141"/>
      <c r="S21" s="141"/>
    </row>
    <row r="22" spans="1:19">
      <c r="A22" s="139"/>
      <c r="B22" s="139"/>
      <c r="C22" s="112">
        <v>21</v>
      </c>
      <c r="D22" s="112" t="s">
        <v>20</v>
      </c>
      <c r="E22" s="112" t="s">
        <v>35</v>
      </c>
      <c r="F22" s="113">
        <v>1.5</v>
      </c>
      <c r="G22" s="113">
        <v>1.5</v>
      </c>
      <c r="H22" s="113">
        <f t="shared" si="14"/>
        <v>2.25</v>
      </c>
      <c r="I22" s="114">
        <v>1.26</v>
      </c>
      <c r="J22" s="112">
        <v>1</v>
      </c>
      <c r="K22" s="115">
        <f t="shared" si="15"/>
        <v>64</v>
      </c>
      <c r="L22" s="112">
        <f t="shared" si="16"/>
        <v>181.44</v>
      </c>
      <c r="M22" s="113">
        <v>0.1</v>
      </c>
      <c r="N22" s="113">
        <f t="shared" si="17"/>
        <v>0</v>
      </c>
      <c r="O22" s="113">
        <f t="shared" si="18"/>
        <v>1.1000000000000001</v>
      </c>
      <c r="P22" s="112">
        <f t="shared" si="19"/>
        <v>199.584</v>
      </c>
      <c r="Q22" s="141"/>
      <c r="R22" s="141"/>
      <c r="S22" s="139"/>
    </row>
    <row r="23" spans="1:19">
      <c r="A23" s="142">
        <v>107</v>
      </c>
      <c r="B23" s="140" t="s">
        <v>19</v>
      </c>
      <c r="C23" s="112">
        <v>21</v>
      </c>
      <c r="D23" s="112" t="s">
        <v>11</v>
      </c>
      <c r="E23" s="112" t="s">
        <v>35</v>
      </c>
      <c r="F23" s="113">
        <v>3</v>
      </c>
      <c r="G23" s="113">
        <v>3</v>
      </c>
      <c r="H23" s="113">
        <f t="shared" si="14"/>
        <v>9</v>
      </c>
      <c r="I23" s="114">
        <v>0.21</v>
      </c>
      <c r="J23" s="112">
        <v>1</v>
      </c>
      <c r="K23" s="115">
        <f t="shared" si="15"/>
        <v>64</v>
      </c>
      <c r="L23" s="112">
        <f t="shared" si="16"/>
        <v>120.96</v>
      </c>
      <c r="M23" s="113">
        <v>0.1</v>
      </c>
      <c r="N23" s="113">
        <f t="shared" si="17"/>
        <v>0</v>
      </c>
      <c r="O23" s="113">
        <f t="shared" si="18"/>
        <v>1.1000000000000001</v>
      </c>
      <c r="P23" s="112">
        <f t="shared" si="19"/>
        <v>133.05600000000001</v>
      </c>
      <c r="Q23" s="141">
        <f>17*H24</f>
        <v>255</v>
      </c>
      <c r="R23" s="141">
        <f t="shared" ref="R23" si="20">3*0.28*1.2*H23*K23</f>
        <v>580.60799999999995</v>
      </c>
      <c r="S23" s="141">
        <f>SUM(P23:P25)+SUM(R23:R25)+SUM(Q23:Q25)</f>
        <v>2234.808</v>
      </c>
    </row>
    <row r="24" spans="1:19" s="23" customFormat="1">
      <c r="A24" s="142"/>
      <c r="B24" s="140"/>
      <c r="C24" s="112">
        <v>21</v>
      </c>
      <c r="D24" s="112" t="s">
        <v>33</v>
      </c>
      <c r="E24" s="112" t="s">
        <v>35</v>
      </c>
      <c r="F24" s="113">
        <v>5</v>
      </c>
      <c r="G24" s="113">
        <v>3</v>
      </c>
      <c r="H24" s="113">
        <f t="shared" si="14"/>
        <v>15</v>
      </c>
      <c r="I24" s="114">
        <v>1.01</v>
      </c>
      <c r="J24" s="112">
        <v>1</v>
      </c>
      <c r="K24" s="115">
        <f t="shared" si="15"/>
        <v>64</v>
      </c>
      <c r="L24" s="112">
        <f t="shared" si="16"/>
        <v>969.6</v>
      </c>
      <c r="M24" s="113">
        <v>0.1</v>
      </c>
      <c r="N24" s="113">
        <f t="shared" si="17"/>
        <v>0</v>
      </c>
      <c r="O24" s="113">
        <f t="shared" si="18"/>
        <v>1.1000000000000001</v>
      </c>
      <c r="P24" s="112">
        <f t="shared" si="19"/>
        <v>1066.5600000000002</v>
      </c>
      <c r="Q24" s="141"/>
      <c r="R24" s="141"/>
      <c r="S24" s="141"/>
    </row>
    <row r="25" spans="1:19">
      <c r="A25" s="139"/>
      <c r="B25" s="139"/>
      <c r="C25" s="112">
        <v>21</v>
      </c>
      <c r="D25" s="112" t="s">
        <v>20</v>
      </c>
      <c r="E25" s="112" t="s">
        <v>35</v>
      </c>
      <c r="F25" s="113">
        <v>1.5</v>
      </c>
      <c r="G25" s="113">
        <v>1.5</v>
      </c>
      <c r="H25" s="113">
        <f t="shared" si="14"/>
        <v>2.25</v>
      </c>
      <c r="I25" s="114">
        <v>1.26</v>
      </c>
      <c r="J25" s="112">
        <v>1</v>
      </c>
      <c r="K25" s="115">
        <f t="shared" si="15"/>
        <v>64</v>
      </c>
      <c r="L25" s="112">
        <f t="shared" si="16"/>
        <v>181.44</v>
      </c>
      <c r="M25" s="113">
        <v>0.1</v>
      </c>
      <c r="N25" s="113">
        <f t="shared" si="17"/>
        <v>0</v>
      </c>
      <c r="O25" s="113">
        <f t="shared" si="18"/>
        <v>1.1000000000000001</v>
      </c>
      <c r="P25" s="112">
        <f t="shared" si="19"/>
        <v>199.584</v>
      </c>
      <c r="Q25" s="141"/>
      <c r="R25" s="141"/>
      <c r="S25" s="139"/>
    </row>
    <row r="26" spans="1:19">
      <c r="A26" s="142">
        <v>108</v>
      </c>
      <c r="B26" s="140" t="s">
        <v>38</v>
      </c>
      <c r="C26" s="112">
        <v>20</v>
      </c>
      <c r="D26" s="112" t="s">
        <v>11</v>
      </c>
      <c r="E26" s="112" t="s">
        <v>35</v>
      </c>
      <c r="F26" s="113">
        <v>3</v>
      </c>
      <c r="G26" s="113">
        <v>3</v>
      </c>
      <c r="H26" s="113">
        <f t="shared" si="14"/>
        <v>9</v>
      </c>
      <c r="I26" s="114">
        <v>0.21</v>
      </c>
      <c r="J26" s="112">
        <v>1</v>
      </c>
      <c r="K26" s="115">
        <f t="shared" si="15"/>
        <v>63</v>
      </c>
      <c r="L26" s="112">
        <f t="shared" si="16"/>
        <v>119.07</v>
      </c>
      <c r="M26" s="113">
        <v>0.1</v>
      </c>
      <c r="N26" s="113">
        <v>0</v>
      </c>
      <c r="O26" s="113">
        <f t="shared" si="18"/>
        <v>1.1000000000000001</v>
      </c>
      <c r="P26" s="112">
        <f t="shared" si="19"/>
        <v>130.977</v>
      </c>
      <c r="Q26" s="141">
        <f t="shared" ref="Q26:Q29" si="21">17*H26</f>
        <v>153</v>
      </c>
      <c r="R26" s="141">
        <f>3*0.28*1.2*H27*K26</f>
        <v>1104.9695999999999</v>
      </c>
      <c r="S26" s="141">
        <f>SUM(P26:P28)+SUM(R26:R28)+SUM(Q26:Q28)</f>
        <v>2803.2902999999997</v>
      </c>
    </row>
    <row r="27" spans="1:19" s="23" customFormat="1">
      <c r="A27" s="142"/>
      <c r="B27" s="140"/>
      <c r="C27" s="112">
        <v>20</v>
      </c>
      <c r="D27" s="112" t="s">
        <v>33</v>
      </c>
      <c r="E27" s="112" t="s">
        <v>35</v>
      </c>
      <c r="F27" s="113">
        <v>5.8</v>
      </c>
      <c r="G27" s="113">
        <v>3</v>
      </c>
      <c r="H27" s="113">
        <f t="shared" si="14"/>
        <v>17.399999999999999</v>
      </c>
      <c r="I27" s="114">
        <v>1.01</v>
      </c>
      <c r="J27" s="112">
        <v>1</v>
      </c>
      <c r="K27" s="115">
        <f t="shared" si="15"/>
        <v>63</v>
      </c>
      <c r="L27" s="112">
        <f t="shared" si="16"/>
        <v>1107.1619999999998</v>
      </c>
      <c r="M27" s="113">
        <v>0.1</v>
      </c>
      <c r="N27" s="113">
        <v>0</v>
      </c>
      <c r="O27" s="113">
        <f t="shared" si="18"/>
        <v>1.1000000000000001</v>
      </c>
      <c r="P27" s="112">
        <f t="shared" si="19"/>
        <v>1217.8781999999999</v>
      </c>
      <c r="Q27" s="141"/>
      <c r="R27" s="141"/>
      <c r="S27" s="141"/>
    </row>
    <row r="28" spans="1:19">
      <c r="A28" s="139"/>
      <c r="B28" s="139"/>
      <c r="C28" s="112">
        <v>20</v>
      </c>
      <c r="D28" s="112" t="s">
        <v>20</v>
      </c>
      <c r="E28" s="112" t="s">
        <v>35</v>
      </c>
      <c r="F28" s="113">
        <v>1.5</v>
      </c>
      <c r="G28" s="113">
        <v>1.5</v>
      </c>
      <c r="H28" s="113">
        <f t="shared" si="14"/>
        <v>2.25</v>
      </c>
      <c r="I28" s="114">
        <v>1.26</v>
      </c>
      <c r="J28" s="112">
        <v>1</v>
      </c>
      <c r="K28" s="115">
        <f t="shared" si="15"/>
        <v>63</v>
      </c>
      <c r="L28" s="112">
        <f t="shared" si="16"/>
        <v>178.60499999999999</v>
      </c>
      <c r="M28" s="113">
        <v>0.1</v>
      </c>
      <c r="N28" s="113">
        <v>0</v>
      </c>
      <c r="O28" s="113">
        <f t="shared" si="18"/>
        <v>1.1000000000000001</v>
      </c>
      <c r="P28" s="112">
        <f t="shared" si="19"/>
        <v>196.46549999999999</v>
      </c>
      <c r="Q28" s="141"/>
      <c r="R28" s="141"/>
      <c r="S28" s="139"/>
    </row>
    <row r="29" spans="1:19">
      <c r="A29" s="142">
        <v>109</v>
      </c>
      <c r="B29" s="140" t="s">
        <v>36</v>
      </c>
      <c r="C29" s="112">
        <v>25</v>
      </c>
      <c r="D29" s="112" t="s">
        <v>11</v>
      </c>
      <c r="E29" s="112" t="s">
        <v>35</v>
      </c>
      <c r="F29" s="113">
        <v>3</v>
      </c>
      <c r="G29" s="113">
        <v>3</v>
      </c>
      <c r="H29" s="113">
        <f t="shared" si="14"/>
        <v>9</v>
      </c>
      <c r="I29" s="114">
        <v>0.21</v>
      </c>
      <c r="J29" s="112">
        <v>1</v>
      </c>
      <c r="K29" s="115">
        <f t="shared" si="15"/>
        <v>68</v>
      </c>
      <c r="L29" s="112">
        <f t="shared" si="16"/>
        <v>128.51999999999998</v>
      </c>
      <c r="M29" s="113">
        <v>0.1</v>
      </c>
      <c r="N29" s="113">
        <f t="shared" ref="N29:N31" si="22">IF(C29=20,0.05,0)</f>
        <v>0</v>
      </c>
      <c r="O29" s="113">
        <f t="shared" si="18"/>
        <v>1.1000000000000001</v>
      </c>
      <c r="P29" s="112">
        <f t="shared" si="19"/>
        <v>141.37199999999999</v>
      </c>
      <c r="Q29" s="141">
        <f t="shared" si="21"/>
        <v>153</v>
      </c>
      <c r="R29" s="141">
        <f>3*0.28*1.2*H30*K29</f>
        <v>1192.6655999999998</v>
      </c>
      <c r="S29" s="141">
        <f>SUM(P29:P31)+SUM(R29:R31)+SUM(Q29:Q31)</f>
        <v>3013.6307999999999</v>
      </c>
    </row>
    <row r="30" spans="1:19" s="23" customFormat="1">
      <c r="A30" s="142"/>
      <c r="B30" s="140"/>
      <c r="C30" s="112">
        <v>25</v>
      </c>
      <c r="D30" s="112" t="s">
        <v>33</v>
      </c>
      <c r="E30" s="112" t="s">
        <v>35</v>
      </c>
      <c r="F30" s="113">
        <v>5.8</v>
      </c>
      <c r="G30" s="113">
        <v>3</v>
      </c>
      <c r="H30" s="113">
        <f t="shared" si="14"/>
        <v>17.399999999999999</v>
      </c>
      <c r="I30" s="114">
        <v>1.01</v>
      </c>
      <c r="J30" s="112">
        <v>1</v>
      </c>
      <c r="K30" s="115">
        <f t="shared" si="15"/>
        <v>68</v>
      </c>
      <c r="L30" s="112">
        <f t="shared" si="16"/>
        <v>1195.0319999999999</v>
      </c>
      <c r="M30" s="113">
        <v>0.1</v>
      </c>
      <c r="N30" s="113">
        <f t="shared" si="22"/>
        <v>0</v>
      </c>
      <c r="O30" s="113">
        <f t="shared" si="18"/>
        <v>1.1000000000000001</v>
      </c>
      <c r="P30" s="112">
        <f t="shared" si="19"/>
        <v>1314.5352</v>
      </c>
      <c r="Q30" s="141"/>
      <c r="R30" s="141"/>
      <c r="S30" s="141"/>
    </row>
    <row r="31" spans="1:19">
      <c r="A31" s="139"/>
      <c r="B31" s="139"/>
      <c r="C31" s="112">
        <v>25</v>
      </c>
      <c r="D31" s="112" t="s">
        <v>20</v>
      </c>
      <c r="E31" s="112" t="s">
        <v>35</v>
      </c>
      <c r="F31" s="113">
        <v>1.5</v>
      </c>
      <c r="G31" s="113">
        <v>1.5</v>
      </c>
      <c r="H31" s="113">
        <f t="shared" si="14"/>
        <v>2.25</v>
      </c>
      <c r="I31" s="114">
        <v>1.26</v>
      </c>
      <c r="J31" s="112">
        <v>1</v>
      </c>
      <c r="K31" s="115">
        <f t="shared" si="15"/>
        <v>68</v>
      </c>
      <c r="L31" s="112">
        <f t="shared" si="16"/>
        <v>192.78</v>
      </c>
      <c r="M31" s="113">
        <v>0.1</v>
      </c>
      <c r="N31" s="113">
        <f t="shared" si="22"/>
        <v>0</v>
      </c>
      <c r="O31" s="113">
        <f t="shared" si="18"/>
        <v>1.1000000000000001</v>
      </c>
      <c r="P31" s="112">
        <f t="shared" si="19"/>
        <v>212.05800000000002</v>
      </c>
      <c r="Q31" s="141"/>
      <c r="R31" s="141"/>
      <c r="S31" s="139"/>
    </row>
    <row r="32" spans="1:19">
      <c r="A32" s="142">
        <v>110</v>
      </c>
      <c r="B32" s="140" t="s">
        <v>19</v>
      </c>
      <c r="C32" s="112">
        <v>23</v>
      </c>
      <c r="D32" s="112" t="s">
        <v>11</v>
      </c>
      <c r="E32" s="112" t="s">
        <v>39</v>
      </c>
      <c r="F32" s="113">
        <v>6.4550000000000001</v>
      </c>
      <c r="G32" s="113">
        <v>3</v>
      </c>
      <c r="H32" s="113">
        <f t="shared" si="14"/>
        <v>19.365000000000002</v>
      </c>
      <c r="I32" s="114">
        <v>0.21</v>
      </c>
      <c r="J32" s="112">
        <v>1</v>
      </c>
      <c r="K32" s="115">
        <f>43+C32</f>
        <v>66</v>
      </c>
      <c r="L32" s="112">
        <f>I32*H32*K32*J32</f>
        <v>268.39890000000003</v>
      </c>
      <c r="M32" s="113">
        <v>0.05</v>
      </c>
      <c r="N32" s="113">
        <v>0.05</v>
      </c>
      <c r="O32" s="113">
        <f t="shared" si="18"/>
        <v>1.1000000000000001</v>
      </c>
      <c r="P32" s="112">
        <f t="shared" si="19"/>
        <v>295.23879000000005</v>
      </c>
      <c r="Q32" s="141">
        <f>17*H34</f>
        <v>276.08</v>
      </c>
      <c r="R32" s="141">
        <f>3*0.28*1.2*H34*K32</f>
        <v>1080.4147199999998</v>
      </c>
      <c r="S32" s="141">
        <f>SUM(P32:P35,)+SUM(R32:R35)+SUM(Q32:Q35)</f>
        <v>3222.9319849999997</v>
      </c>
    </row>
    <row r="33" spans="1:19" s="23" customFormat="1">
      <c r="A33" s="139"/>
      <c r="B33" s="139"/>
      <c r="C33" s="112">
        <v>23</v>
      </c>
      <c r="D33" s="112" t="s">
        <v>11</v>
      </c>
      <c r="E33" s="112" t="s">
        <v>35</v>
      </c>
      <c r="F33" s="113">
        <v>3.4550000000000001</v>
      </c>
      <c r="G33" s="113">
        <v>3</v>
      </c>
      <c r="H33" s="113">
        <f t="shared" si="14"/>
        <v>10.365</v>
      </c>
      <c r="I33" s="114">
        <v>0.21</v>
      </c>
      <c r="J33" s="112">
        <v>1</v>
      </c>
      <c r="K33" s="115">
        <f t="shared" ref="K33:K35" si="23">43+C33</f>
        <v>66</v>
      </c>
      <c r="L33" s="112">
        <f t="shared" ref="L33:L35" si="24">I33*H33*K33*J33</f>
        <v>143.65889999999999</v>
      </c>
      <c r="M33" s="113">
        <v>0.1</v>
      </c>
      <c r="N33" s="113">
        <v>0.05</v>
      </c>
      <c r="O33" s="113">
        <f t="shared" si="18"/>
        <v>1.1500000000000001</v>
      </c>
      <c r="P33" s="112">
        <f t="shared" si="19"/>
        <v>165.20773500000001</v>
      </c>
      <c r="Q33" s="141"/>
      <c r="R33" s="141"/>
      <c r="S33" s="139"/>
    </row>
    <row r="34" spans="1:19">
      <c r="A34" s="139"/>
      <c r="B34" s="139"/>
      <c r="C34" s="112">
        <v>23</v>
      </c>
      <c r="D34" s="112" t="s">
        <v>33</v>
      </c>
      <c r="E34" s="112" t="s">
        <v>39</v>
      </c>
      <c r="F34" s="113">
        <v>5.8</v>
      </c>
      <c r="G34" s="113">
        <v>2.8</v>
      </c>
      <c r="H34" s="113">
        <f t="shared" si="14"/>
        <v>16.239999999999998</v>
      </c>
      <c r="I34" s="114">
        <v>1.01</v>
      </c>
      <c r="J34" s="112">
        <v>1</v>
      </c>
      <c r="K34" s="115">
        <f t="shared" si="23"/>
        <v>66</v>
      </c>
      <c r="L34" s="112">
        <f t="shared" si="24"/>
        <v>1082.5583999999999</v>
      </c>
      <c r="M34" s="113">
        <v>0.05</v>
      </c>
      <c r="N34" s="113">
        <v>0.05</v>
      </c>
      <c r="O34" s="113">
        <f t="shared" si="18"/>
        <v>1.1000000000000001</v>
      </c>
      <c r="P34" s="112">
        <f t="shared" si="19"/>
        <v>1190.8142399999999</v>
      </c>
      <c r="Q34" s="141"/>
      <c r="R34" s="141"/>
      <c r="S34" s="139"/>
    </row>
    <row r="35" spans="1:19">
      <c r="A35" s="139"/>
      <c r="B35" s="139"/>
      <c r="C35" s="112">
        <v>23</v>
      </c>
      <c r="D35" s="112" t="s">
        <v>20</v>
      </c>
      <c r="E35" s="112" t="s">
        <v>35</v>
      </c>
      <c r="F35" s="113">
        <v>1.5</v>
      </c>
      <c r="G35" s="113">
        <v>1.5</v>
      </c>
      <c r="H35" s="113">
        <f t="shared" si="14"/>
        <v>2.25</v>
      </c>
      <c r="I35" s="114">
        <v>1.26</v>
      </c>
      <c r="J35" s="112">
        <v>1</v>
      </c>
      <c r="K35" s="115">
        <f t="shared" si="23"/>
        <v>66</v>
      </c>
      <c r="L35" s="112">
        <f t="shared" si="24"/>
        <v>187.10999999999999</v>
      </c>
      <c r="M35" s="113">
        <v>0.1</v>
      </c>
      <c r="N35" s="113">
        <v>0.05</v>
      </c>
      <c r="O35" s="113">
        <f t="shared" si="18"/>
        <v>1.1500000000000001</v>
      </c>
      <c r="P35" s="112">
        <f t="shared" si="19"/>
        <v>215.1765</v>
      </c>
      <c r="Q35" s="141"/>
      <c r="R35" s="141"/>
      <c r="S35" s="139"/>
    </row>
    <row r="36" spans="1:19" s="23" customFormat="1">
      <c r="A36" s="142">
        <v>111</v>
      </c>
      <c r="B36" s="140" t="s">
        <v>19</v>
      </c>
      <c r="C36" s="112">
        <v>23</v>
      </c>
      <c r="D36" s="112" t="s">
        <v>11</v>
      </c>
      <c r="E36" s="112" t="s">
        <v>39</v>
      </c>
      <c r="F36" s="113">
        <v>6.4550000000000001</v>
      </c>
      <c r="G36" s="113">
        <v>3</v>
      </c>
      <c r="H36" s="113">
        <f t="shared" ref="H36:H42" si="25">F36*G36</f>
        <v>19.365000000000002</v>
      </c>
      <c r="I36" s="114">
        <v>0.21</v>
      </c>
      <c r="J36" s="112">
        <v>1</v>
      </c>
      <c r="K36" s="115">
        <f>43+C36</f>
        <v>66</v>
      </c>
      <c r="L36" s="112">
        <f>I36*H36*K36*J36</f>
        <v>268.39890000000003</v>
      </c>
      <c r="M36" s="113">
        <v>0.05</v>
      </c>
      <c r="N36" s="113">
        <v>0.05</v>
      </c>
      <c r="O36" s="113">
        <f t="shared" ref="O36:O42" si="26">1+M36+N36</f>
        <v>1.1000000000000001</v>
      </c>
      <c r="P36" s="112">
        <f t="shared" ref="P36:P42" si="27">L36*O36</f>
        <v>295.23879000000005</v>
      </c>
      <c r="Q36" s="141">
        <f>17*H38</f>
        <v>276.08</v>
      </c>
      <c r="R36" s="141">
        <f>3*0.28*1.2*H38*K36</f>
        <v>1080.4147199999998</v>
      </c>
      <c r="S36" s="141">
        <f>SUM(P36:P39,)+SUM(R36:R39)+SUM(Q36:Q39)</f>
        <v>3189.8550949999999</v>
      </c>
    </row>
    <row r="37" spans="1:19">
      <c r="A37" s="139"/>
      <c r="B37" s="139"/>
      <c r="C37" s="112">
        <v>23</v>
      </c>
      <c r="D37" s="112" t="s">
        <v>11</v>
      </c>
      <c r="E37" s="112" t="s">
        <v>40</v>
      </c>
      <c r="F37" s="113">
        <v>3.4550000000000001</v>
      </c>
      <c r="G37" s="113">
        <v>3</v>
      </c>
      <c r="H37" s="113">
        <f t="shared" si="25"/>
        <v>10.365</v>
      </c>
      <c r="I37" s="114">
        <v>0.21</v>
      </c>
      <c r="J37" s="112">
        <v>1</v>
      </c>
      <c r="K37" s="115">
        <f t="shared" ref="K37:K42" si="28">43+C37</f>
        <v>66</v>
      </c>
      <c r="L37" s="112">
        <f t="shared" ref="L37:L42" si="29">I37*H37*K37*J37</f>
        <v>143.65889999999999</v>
      </c>
      <c r="M37" s="113">
        <v>0</v>
      </c>
      <c r="N37" s="113">
        <v>0.05</v>
      </c>
      <c r="O37" s="113">
        <f t="shared" si="26"/>
        <v>1.05</v>
      </c>
      <c r="P37" s="112">
        <f t="shared" si="27"/>
        <v>150.84184500000001</v>
      </c>
      <c r="Q37" s="141"/>
      <c r="R37" s="141"/>
      <c r="S37" s="139"/>
    </row>
    <row r="38" spans="1:19">
      <c r="A38" s="139"/>
      <c r="B38" s="139"/>
      <c r="C38" s="112">
        <v>23</v>
      </c>
      <c r="D38" s="112" t="s">
        <v>33</v>
      </c>
      <c r="E38" s="112" t="s">
        <v>39</v>
      </c>
      <c r="F38" s="113">
        <v>5.8</v>
      </c>
      <c r="G38" s="113">
        <v>2.8</v>
      </c>
      <c r="H38" s="113">
        <f t="shared" si="25"/>
        <v>16.239999999999998</v>
      </c>
      <c r="I38" s="114">
        <v>1.01</v>
      </c>
      <c r="J38" s="112">
        <v>1</v>
      </c>
      <c r="K38" s="115">
        <f t="shared" si="28"/>
        <v>66</v>
      </c>
      <c r="L38" s="112">
        <f t="shared" si="29"/>
        <v>1082.5583999999999</v>
      </c>
      <c r="M38" s="113">
        <v>0.05</v>
      </c>
      <c r="N38" s="113">
        <v>0.05</v>
      </c>
      <c r="O38" s="113">
        <f t="shared" si="26"/>
        <v>1.1000000000000001</v>
      </c>
      <c r="P38" s="112">
        <f t="shared" si="27"/>
        <v>1190.8142399999999</v>
      </c>
      <c r="Q38" s="141"/>
      <c r="R38" s="141"/>
      <c r="S38" s="139"/>
    </row>
    <row r="39" spans="1:19" s="23" customFormat="1">
      <c r="A39" s="139"/>
      <c r="B39" s="139"/>
      <c r="C39" s="112">
        <v>23</v>
      </c>
      <c r="D39" s="112" t="s">
        <v>20</v>
      </c>
      <c r="E39" s="112" t="s">
        <v>40</v>
      </c>
      <c r="F39" s="113">
        <v>1.5</v>
      </c>
      <c r="G39" s="113">
        <v>1.5</v>
      </c>
      <c r="H39" s="113">
        <f t="shared" si="25"/>
        <v>2.25</v>
      </c>
      <c r="I39" s="114">
        <v>1.26</v>
      </c>
      <c r="J39" s="112">
        <v>1</v>
      </c>
      <c r="K39" s="115">
        <f t="shared" si="28"/>
        <v>66</v>
      </c>
      <c r="L39" s="112">
        <f t="shared" si="29"/>
        <v>187.10999999999999</v>
      </c>
      <c r="M39" s="113">
        <v>0</v>
      </c>
      <c r="N39" s="113">
        <v>0.05</v>
      </c>
      <c r="O39" s="113">
        <f t="shared" si="26"/>
        <v>1.05</v>
      </c>
      <c r="P39" s="112">
        <f t="shared" si="27"/>
        <v>196.46549999999999</v>
      </c>
      <c r="Q39" s="141"/>
      <c r="R39" s="141"/>
      <c r="S39" s="139"/>
    </row>
    <row r="40" spans="1:19">
      <c r="A40" s="142">
        <v>112</v>
      </c>
      <c r="B40" s="140" t="s">
        <v>19</v>
      </c>
      <c r="C40" s="112">
        <v>21</v>
      </c>
      <c r="D40" s="112" t="s">
        <v>11</v>
      </c>
      <c r="E40" s="112" t="s">
        <v>40</v>
      </c>
      <c r="F40" s="113">
        <v>3</v>
      </c>
      <c r="G40" s="113">
        <v>3</v>
      </c>
      <c r="H40" s="113">
        <f t="shared" si="25"/>
        <v>9</v>
      </c>
      <c r="I40" s="114">
        <v>0.21</v>
      </c>
      <c r="J40" s="112">
        <v>1</v>
      </c>
      <c r="K40" s="115">
        <f t="shared" si="28"/>
        <v>64</v>
      </c>
      <c r="L40" s="112">
        <f t="shared" si="29"/>
        <v>120.96</v>
      </c>
      <c r="M40" s="113">
        <v>0</v>
      </c>
      <c r="N40" s="113">
        <f t="shared" ref="N40:N42" si="30">IF(C40=20,0.05,0)</f>
        <v>0</v>
      </c>
      <c r="O40" s="113">
        <f t="shared" si="26"/>
        <v>1</v>
      </c>
      <c r="P40" s="112">
        <f t="shared" si="27"/>
        <v>120.96</v>
      </c>
      <c r="Q40" s="141">
        <f>17*H41</f>
        <v>255</v>
      </c>
      <c r="R40" s="141">
        <f>3*0.28*1.2*H41*K40</f>
        <v>967.68000000000006</v>
      </c>
      <c r="S40" s="141">
        <f>SUM(P40:P42)+SUM(R40:R42)+SUM(Q40:Q42)</f>
        <v>2494.6800000000003</v>
      </c>
    </row>
    <row r="41" spans="1:19">
      <c r="A41" s="142"/>
      <c r="B41" s="140"/>
      <c r="C41" s="112">
        <v>21</v>
      </c>
      <c r="D41" s="112" t="s">
        <v>33</v>
      </c>
      <c r="E41" s="112" t="s">
        <v>40</v>
      </c>
      <c r="F41" s="113">
        <v>5</v>
      </c>
      <c r="G41" s="113">
        <v>3</v>
      </c>
      <c r="H41" s="113">
        <f t="shared" si="25"/>
        <v>15</v>
      </c>
      <c r="I41" s="114">
        <v>1.01</v>
      </c>
      <c r="J41" s="112">
        <v>1</v>
      </c>
      <c r="K41" s="115">
        <f t="shared" si="28"/>
        <v>64</v>
      </c>
      <c r="L41" s="112">
        <f t="shared" si="29"/>
        <v>969.6</v>
      </c>
      <c r="M41" s="113">
        <v>0</v>
      </c>
      <c r="N41" s="113">
        <f t="shared" si="30"/>
        <v>0</v>
      </c>
      <c r="O41" s="113">
        <f t="shared" si="26"/>
        <v>1</v>
      </c>
      <c r="P41" s="112">
        <f t="shared" si="27"/>
        <v>969.6</v>
      </c>
      <c r="Q41" s="141"/>
      <c r="R41" s="141"/>
      <c r="S41" s="141"/>
    </row>
    <row r="42" spans="1:19" s="23" customFormat="1">
      <c r="A42" s="139"/>
      <c r="B42" s="139"/>
      <c r="C42" s="112">
        <v>21</v>
      </c>
      <c r="D42" s="112" t="s">
        <v>20</v>
      </c>
      <c r="E42" s="112" t="s">
        <v>40</v>
      </c>
      <c r="F42" s="113">
        <v>1.5</v>
      </c>
      <c r="G42" s="113">
        <v>1.5</v>
      </c>
      <c r="H42" s="113">
        <f t="shared" si="25"/>
        <v>2.25</v>
      </c>
      <c r="I42" s="114">
        <v>1.26</v>
      </c>
      <c r="J42" s="112">
        <v>1</v>
      </c>
      <c r="K42" s="115">
        <f t="shared" si="28"/>
        <v>64</v>
      </c>
      <c r="L42" s="112">
        <f t="shared" si="29"/>
        <v>181.44</v>
      </c>
      <c r="M42" s="113">
        <v>0</v>
      </c>
      <c r="N42" s="113">
        <f t="shared" si="30"/>
        <v>0</v>
      </c>
      <c r="O42" s="113">
        <f t="shared" si="26"/>
        <v>1</v>
      </c>
      <c r="P42" s="112">
        <f t="shared" si="27"/>
        <v>181.44</v>
      </c>
      <c r="Q42" s="141"/>
      <c r="R42" s="141"/>
      <c r="S42" s="139"/>
    </row>
    <row r="43" spans="1:19">
      <c r="A43" s="142">
        <v>213</v>
      </c>
      <c r="B43" s="140" t="s">
        <v>42</v>
      </c>
      <c r="C43" s="112">
        <v>17</v>
      </c>
      <c r="D43" s="112" t="s">
        <v>11</v>
      </c>
      <c r="E43" s="112" t="s">
        <v>40</v>
      </c>
      <c r="F43" s="113">
        <v>3</v>
      </c>
      <c r="G43" s="113">
        <v>6</v>
      </c>
      <c r="H43" s="113">
        <f t="shared" ref="H43:H45" si="31">F43*G43</f>
        <v>18</v>
      </c>
      <c r="I43" s="114">
        <v>0.21</v>
      </c>
      <c r="J43" s="112">
        <v>1</v>
      </c>
      <c r="K43" s="115">
        <f t="shared" ref="K43:K53" si="32">43+C43</f>
        <v>60</v>
      </c>
      <c r="L43" s="112">
        <f t="shared" ref="L43:L53" si="33">I43*H43*K43*J43</f>
        <v>226.79999999999998</v>
      </c>
      <c r="M43" s="113">
        <v>0</v>
      </c>
      <c r="N43" s="113">
        <f t="shared" ref="N43:N53" si="34">IF(C43=20,0.05,0)</f>
        <v>0</v>
      </c>
      <c r="O43" s="113">
        <f t="shared" ref="O43:O53" si="35">1+M43+N43</f>
        <v>1</v>
      </c>
      <c r="P43" s="112">
        <f t="shared" ref="P43:P53" si="36">L43*O43</f>
        <v>226.79999999999998</v>
      </c>
      <c r="Q43" s="141">
        <f>17*H44</f>
        <v>255</v>
      </c>
      <c r="R43" s="141">
        <f>3*0.28*1.2*H44*K43</f>
        <v>907.2</v>
      </c>
      <c r="S43" s="141">
        <f>SUM(P43:P47)+SUM(R43:R47)+SUM(Q43:Q47)</f>
        <v>2759.1000000000004</v>
      </c>
    </row>
    <row r="44" spans="1:19">
      <c r="A44" s="142"/>
      <c r="B44" s="140"/>
      <c r="C44" s="112">
        <v>17</v>
      </c>
      <c r="D44" s="112" t="s">
        <v>33</v>
      </c>
      <c r="E44" s="112" t="s">
        <v>40</v>
      </c>
      <c r="F44" s="113">
        <v>5</v>
      </c>
      <c r="G44" s="113">
        <v>3</v>
      </c>
      <c r="H44" s="113">
        <f t="shared" si="31"/>
        <v>15</v>
      </c>
      <c r="I44" s="114">
        <v>1.01</v>
      </c>
      <c r="J44" s="112">
        <v>1</v>
      </c>
      <c r="K44" s="115">
        <f t="shared" si="32"/>
        <v>60</v>
      </c>
      <c r="L44" s="112">
        <f t="shared" si="33"/>
        <v>909</v>
      </c>
      <c r="M44" s="113">
        <v>0</v>
      </c>
      <c r="N44" s="113">
        <f t="shared" si="34"/>
        <v>0</v>
      </c>
      <c r="O44" s="113">
        <f t="shared" si="35"/>
        <v>1</v>
      </c>
      <c r="P44" s="112">
        <f t="shared" si="36"/>
        <v>909</v>
      </c>
      <c r="Q44" s="141"/>
      <c r="R44" s="141"/>
      <c r="S44" s="141"/>
    </row>
    <row r="45" spans="1:19" s="99" customFormat="1">
      <c r="A45" s="142"/>
      <c r="B45" s="140"/>
      <c r="C45" s="112">
        <v>17</v>
      </c>
      <c r="D45" s="112" t="s">
        <v>24</v>
      </c>
      <c r="E45" s="112" t="s">
        <v>40</v>
      </c>
      <c r="F45" s="113">
        <v>1</v>
      </c>
      <c r="G45" s="113">
        <v>2</v>
      </c>
      <c r="H45" s="113">
        <f t="shared" si="31"/>
        <v>2</v>
      </c>
      <c r="I45" s="114">
        <v>0.91</v>
      </c>
      <c r="J45" s="112">
        <v>1</v>
      </c>
      <c r="K45" s="115">
        <f t="shared" si="32"/>
        <v>60</v>
      </c>
      <c r="L45" s="112">
        <f t="shared" si="33"/>
        <v>109.2</v>
      </c>
      <c r="M45" s="113">
        <v>0</v>
      </c>
      <c r="N45" s="113">
        <f t="shared" si="34"/>
        <v>0</v>
      </c>
      <c r="O45" s="113">
        <f t="shared" si="35"/>
        <v>1</v>
      </c>
      <c r="P45" s="112">
        <f t="shared" si="36"/>
        <v>109.2</v>
      </c>
      <c r="Q45" s="141"/>
      <c r="R45" s="141"/>
      <c r="S45" s="141"/>
    </row>
    <row r="46" spans="1:19" s="99" customFormat="1">
      <c r="A46" s="142"/>
      <c r="B46" s="140"/>
      <c r="C46" s="112">
        <v>17</v>
      </c>
      <c r="D46" s="112" t="s">
        <v>46</v>
      </c>
      <c r="E46" s="112" t="s">
        <v>40</v>
      </c>
      <c r="F46" s="113">
        <v>5</v>
      </c>
      <c r="G46" s="113">
        <v>3</v>
      </c>
      <c r="H46" s="113">
        <f t="shared" ref="H46" si="37">F46*G46</f>
        <v>15</v>
      </c>
      <c r="I46" s="114">
        <v>0.1</v>
      </c>
      <c r="J46" s="112">
        <v>1</v>
      </c>
      <c r="K46" s="115">
        <f t="shared" si="32"/>
        <v>60</v>
      </c>
      <c r="L46" s="112">
        <f t="shared" si="33"/>
        <v>90</v>
      </c>
      <c r="M46" s="113">
        <v>0</v>
      </c>
      <c r="N46" s="113">
        <f t="shared" si="34"/>
        <v>0</v>
      </c>
      <c r="O46" s="113">
        <f t="shared" si="35"/>
        <v>1</v>
      </c>
      <c r="P46" s="112">
        <f t="shared" si="36"/>
        <v>90</v>
      </c>
      <c r="Q46" s="141"/>
      <c r="R46" s="141"/>
      <c r="S46" s="141"/>
    </row>
    <row r="47" spans="1:19">
      <c r="A47" s="139"/>
      <c r="B47" s="139"/>
      <c r="C47" s="112">
        <v>17</v>
      </c>
      <c r="D47" s="112" t="s">
        <v>41</v>
      </c>
      <c r="E47" s="112" t="s">
        <v>40</v>
      </c>
      <c r="F47" s="113">
        <v>1.5</v>
      </c>
      <c r="G47" s="113">
        <v>1.5</v>
      </c>
      <c r="H47" s="113">
        <f>F47*G47*2</f>
        <v>4.5</v>
      </c>
      <c r="I47" s="114">
        <v>0.97</v>
      </c>
      <c r="J47" s="112">
        <v>1</v>
      </c>
      <c r="K47" s="115">
        <f t="shared" si="32"/>
        <v>60</v>
      </c>
      <c r="L47" s="112">
        <f t="shared" si="33"/>
        <v>261.90000000000003</v>
      </c>
      <c r="M47" s="113">
        <v>0</v>
      </c>
      <c r="N47" s="113">
        <f t="shared" si="34"/>
        <v>0</v>
      </c>
      <c r="O47" s="113">
        <f t="shared" si="35"/>
        <v>1</v>
      </c>
      <c r="P47" s="112">
        <f t="shared" si="36"/>
        <v>261.90000000000003</v>
      </c>
      <c r="Q47" s="141"/>
      <c r="R47" s="141"/>
      <c r="S47" s="139"/>
    </row>
    <row r="48" spans="1:19" s="23" customFormat="1">
      <c r="A48" s="142">
        <v>114</v>
      </c>
      <c r="B48" s="140" t="s">
        <v>19</v>
      </c>
      <c r="C48" s="112">
        <v>21</v>
      </c>
      <c r="D48" s="112" t="s">
        <v>11</v>
      </c>
      <c r="E48" s="112" t="s">
        <v>40</v>
      </c>
      <c r="F48" s="113">
        <v>3</v>
      </c>
      <c r="G48" s="113">
        <v>3</v>
      </c>
      <c r="H48" s="113">
        <f t="shared" ref="H48:H53" si="38">F48*G48</f>
        <v>9</v>
      </c>
      <c r="I48" s="114">
        <v>0.21</v>
      </c>
      <c r="J48" s="112">
        <v>1</v>
      </c>
      <c r="K48" s="115">
        <f t="shared" si="32"/>
        <v>64</v>
      </c>
      <c r="L48" s="112">
        <f t="shared" si="33"/>
        <v>120.96</v>
      </c>
      <c r="M48" s="113">
        <v>0</v>
      </c>
      <c r="N48" s="113">
        <f t="shared" si="34"/>
        <v>0</v>
      </c>
      <c r="O48" s="113">
        <f t="shared" si="35"/>
        <v>1</v>
      </c>
      <c r="P48" s="112">
        <f t="shared" si="36"/>
        <v>120.96</v>
      </c>
      <c r="Q48" s="141">
        <f>17*H49</f>
        <v>255</v>
      </c>
      <c r="R48" s="141">
        <f>3*0.28*1.2*H49*K48</f>
        <v>967.68000000000006</v>
      </c>
      <c r="S48" s="141">
        <f>SUM(P48:P50)+SUM(R48:R50)+SUM(Q48:Q50)</f>
        <v>2494.6800000000003</v>
      </c>
    </row>
    <row r="49" spans="1:19">
      <c r="A49" s="142"/>
      <c r="B49" s="140"/>
      <c r="C49" s="112">
        <v>21</v>
      </c>
      <c r="D49" s="112" t="s">
        <v>33</v>
      </c>
      <c r="E49" s="112" t="s">
        <v>40</v>
      </c>
      <c r="F49" s="113">
        <v>5</v>
      </c>
      <c r="G49" s="113">
        <v>3</v>
      </c>
      <c r="H49" s="113">
        <f t="shared" si="38"/>
        <v>15</v>
      </c>
      <c r="I49" s="114">
        <v>1.01</v>
      </c>
      <c r="J49" s="112">
        <v>1</v>
      </c>
      <c r="K49" s="115">
        <f t="shared" si="32"/>
        <v>64</v>
      </c>
      <c r="L49" s="112">
        <f t="shared" si="33"/>
        <v>969.6</v>
      </c>
      <c r="M49" s="113">
        <v>0</v>
      </c>
      <c r="N49" s="113">
        <f t="shared" si="34"/>
        <v>0</v>
      </c>
      <c r="O49" s="113">
        <f t="shared" si="35"/>
        <v>1</v>
      </c>
      <c r="P49" s="112">
        <f t="shared" si="36"/>
        <v>969.6</v>
      </c>
      <c r="Q49" s="141"/>
      <c r="R49" s="141"/>
      <c r="S49" s="141"/>
    </row>
    <row r="50" spans="1:19">
      <c r="A50" s="139"/>
      <c r="B50" s="139"/>
      <c r="C50" s="112">
        <v>21</v>
      </c>
      <c r="D50" s="112" t="s">
        <v>20</v>
      </c>
      <c r="E50" s="112" t="s">
        <v>40</v>
      </c>
      <c r="F50" s="113">
        <v>1.5</v>
      </c>
      <c r="G50" s="113">
        <v>1.5</v>
      </c>
      <c r="H50" s="113">
        <f t="shared" si="38"/>
        <v>2.25</v>
      </c>
      <c r="I50" s="114">
        <v>1.26</v>
      </c>
      <c r="J50" s="112">
        <v>1</v>
      </c>
      <c r="K50" s="115">
        <f t="shared" si="32"/>
        <v>64</v>
      </c>
      <c r="L50" s="112">
        <f t="shared" si="33"/>
        <v>181.44</v>
      </c>
      <c r="M50" s="113">
        <v>0</v>
      </c>
      <c r="N50" s="113">
        <f t="shared" si="34"/>
        <v>0</v>
      </c>
      <c r="O50" s="113">
        <f t="shared" si="35"/>
        <v>1</v>
      </c>
      <c r="P50" s="112">
        <f t="shared" si="36"/>
        <v>181.44</v>
      </c>
      <c r="Q50" s="141"/>
      <c r="R50" s="141"/>
      <c r="S50" s="139"/>
    </row>
    <row r="51" spans="1:19" s="23" customFormat="1">
      <c r="A51" s="142">
        <v>115</v>
      </c>
      <c r="B51" s="140" t="s">
        <v>19</v>
      </c>
      <c r="C51" s="112">
        <v>21</v>
      </c>
      <c r="D51" s="112" t="s">
        <v>11</v>
      </c>
      <c r="E51" s="112" t="s">
        <v>40</v>
      </c>
      <c r="F51" s="113">
        <v>3</v>
      </c>
      <c r="G51" s="113">
        <v>3</v>
      </c>
      <c r="H51" s="113">
        <f t="shared" si="38"/>
        <v>9</v>
      </c>
      <c r="I51" s="114">
        <v>0.21</v>
      </c>
      <c r="J51" s="112">
        <v>1</v>
      </c>
      <c r="K51" s="115">
        <f t="shared" si="32"/>
        <v>64</v>
      </c>
      <c r="L51" s="112">
        <f t="shared" si="33"/>
        <v>120.96</v>
      </c>
      <c r="M51" s="113">
        <v>0.1</v>
      </c>
      <c r="N51" s="113">
        <f t="shared" si="34"/>
        <v>0</v>
      </c>
      <c r="O51" s="113">
        <f t="shared" si="35"/>
        <v>1.1000000000000001</v>
      </c>
      <c r="P51" s="112">
        <f t="shared" si="36"/>
        <v>133.05600000000001</v>
      </c>
      <c r="Q51" s="141">
        <f>17*H52</f>
        <v>255</v>
      </c>
      <c r="R51" s="141">
        <f>3*0.28*1.2*H52*K51</f>
        <v>967.68000000000006</v>
      </c>
      <c r="S51" s="141">
        <f>SUM(P51:P53)+SUM(R51:R53)+SUM(Q51:Q53)</f>
        <v>2603.7360000000003</v>
      </c>
    </row>
    <row r="52" spans="1:19">
      <c r="A52" s="142"/>
      <c r="B52" s="140"/>
      <c r="C52" s="112">
        <v>21</v>
      </c>
      <c r="D52" s="112" t="s">
        <v>33</v>
      </c>
      <c r="E52" s="112" t="s">
        <v>40</v>
      </c>
      <c r="F52" s="113">
        <v>5</v>
      </c>
      <c r="G52" s="113">
        <v>3</v>
      </c>
      <c r="H52" s="113">
        <f t="shared" si="38"/>
        <v>15</v>
      </c>
      <c r="I52" s="114">
        <v>1.01</v>
      </c>
      <c r="J52" s="112">
        <v>1</v>
      </c>
      <c r="K52" s="115">
        <f t="shared" si="32"/>
        <v>64</v>
      </c>
      <c r="L52" s="112">
        <f t="shared" si="33"/>
        <v>969.6</v>
      </c>
      <c r="M52" s="113">
        <v>0.1</v>
      </c>
      <c r="N52" s="113">
        <f t="shared" si="34"/>
        <v>0</v>
      </c>
      <c r="O52" s="113">
        <f t="shared" si="35"/>
        <v>1.1000000000000001</v>
      </c>
      <c r="P52" s="112">
        <f t="shared" si="36"/>
        <v>1066.5600000000002</v>
      </c>
      <c r="Q52" s="141"/>
      <c r="R52" s="141"/>
      <c r="S52" s="141"/>
    </row>
    <row r="53" spans="1:19">
      <c r="A53" s="139"/>
      <c r="B53" s="139"/>
      <c r="C53" s="112">
        <v>21</v>
      </c>
      <c r="D53" s="112" t="s">
        <v>20</v>
      </c>
      <c r="E53" s="112" t="s">
        <v>40</v>
      </c>
      <c r="F53" s="113">
        <v>1.5</v>
      </c>
      <c r="G53" s="113">
        <v>1.5</v>
      </c>
      <c r="H53" s="113">
        <f t="shared" si="38"/>
        <v>2.25</v>
      </c>
      <c r="I53" s="114">
        <v>1.26</v>
      </c>
      <c r="J53" s="112">
        <v>1</v>
      </c>
      <c r="K53" s="115">
        <f t="shared" si="32"/>
        <v>64</v>
      </c>
      <c r="L53" s="112">
        <f t="shared" si="33"/>
        <v>181.44</v>
      </c>
      <c r="M53" s="113">
        <v>0</v>
      </c>
      <c r="N53" s="113">
        <f t="shared" si="34"/>
        <v>0</v>
      </c>
      <c r="O53" s="113">
        <f t="shared" si="35"/>
        <v>1</v>
      </c>
      <c r="P53" s="112">
        <f t="shared" si="36"/>
        <v>181.44</v>
      </c>
      <c r="Q53" s="141"/>
      <c r="R53" s="141"/>
      <c r="S53" s="139"/>
    </row>
    <row r="54" spans="1:19" s="23" customFormat="1">
      <c r="A54" s="142">
        <v>116</v>
      </c>
      <c r="B54" s="140" t="s">
        <v>19</v>
      </c>
      <c r="C54" s="112">
        <v>21</v>
      </c>
      <c r="D54" s="112" t="s">
        <v>11</v>
      </c>
      <c r="E54" s="112" t="s">
        <v>40</v>
      </c>
      <c r="F54" s="113">
        <v>3</v>
      </c>
      <c r="G54" s="113">
        <v>3</v>
      </c>
      <c r="H54" s="113">
        <f t="shared" ref="H54:H56" si="39">F54*G54</f>
        <v>9</v>
      </c>
      <c r="I54" s="114">
        <v>0.21</v>
      </c>
      <c r="J54" s="112">
        <v>1</v>
      </c>
      <c r="K54" s="115">
        <f t="shared" ref="K54:K56" si="40">43+C54</f>
        <v>64</v>
      </c>
      <c r="L54" s="112">
        <f t="shared" ref="L54:L56" si="41">I54*H54*K54*J54</f>
        <v>120.96</v>
      </c>
      <c r="M54" s="113">
        <v>0.1</v>
      </c>
      <c r="N54" s="113">
        <f t="shared" ref="N54:N56" si="42">IF(C54=20,0.05,0)</f>
        <v>0</v>
      </c>
      <c r="O54" s="113">
        <f t="shared" ref="O54:O56" si="43">1+M54+N54</f>
        <v>1.1000000000000001</v>
      </c>
      <c r="P54" s="112">
        <f t="shared" ref="P54:P56" si="44">L54*O54</f>
        <v>133.05600000000001</v>
      </c>
      <c r="Q54" s="141">
        <f>17*H55</f>
        <v>255</v>
      </c>
      <c r="R54" s="141">
        <f>3*0.28*1.2*H55*K54</f>
        <v>967.68000000000006</v>
      </c>
      <c r="S54" s="141">
        <f>SUM(P54:P56)+SUM(R54:R56)+SUM(Q54:Q56)</f>
        <v>2664.2160000000003</v>
      </c>
    </row>
    <row r="55" spans="1:19">
      <c r="A55" s="142"/>
      <c r="B55" s="140"/>
      <c r="C55" s="112">
        <v>21</v>
      </c>
      <c r="D55" s="112" t="s">
        <v>33</v>
      </c>
      <c r="E55" s="112" t="s">
        <v>40</v>
      </c>
      <c r="F55" s="113">
        <v>5</v>
      </c>
      <c r="G55" s="113">
        <v>3</v>
      </c>
      <c r="H55" s="113">
        <f t="shared" si="39"/>
        <v>15</v>
      </c>
      <c r="I55" s="114">
        <v>1.01</v>
      </c>
      <c r="J55" s="112">
        <v>1</v>
      </c>
      <c r="K55" s="115">
        <f t="shared" si="40"/>
        <v>64</v>
      </c>
      <c r="L55" s="112">
        <f t="shared" si="41"/>
        <v>969.6</v>
      </c>
      <c r="M55" s="113">
        <v>0.1</v>
      </c>
      <c r="N55" s="113">
        <f t="shared" si="42"/>
        <v>0</v>
      </c>
      <c r="O55" s="113">
        <f t="shared" si="43"/>
        <v>1.1000000000000001</v>
      </c>
      <c r="P55" s="112">
        <f t="shared" si="44"/>
        <v>1066.5600000000002</v>
      </c>
      <c r="Q55" s="141"/>
      <c r="R55" s="141"/>
      <c r="S55" s="141"/>
    </row>
    <row r="56" spans="1:19">
      <c r="A56" s="139"/>
      <c r="B56" s="139"/>
      <c r="C56" s="112">
        <v>21</v>
      </c>
      <c r="D56" s="112" t="s">
        <v>20</v>
      </c>
      <c r="E56" s="112" t="s">
        <v>40</v>
      </c>
      <c r="F56" s="113">
        <v>1.5</v>
      </c>
      <c r="G56" s="113">
        <v>2</v>
      </c>
      <c r="H56" s="113">
        <f t="shared" si="39"/>
        <v>3</v>
      </c>
      <c r="I56" s="114">
        <v>1.26</v>
      </c>
      <c r="J56" s="112">
        <v>1</v>
      </c>
      <c r="K56" s="115">
        <f t="shared" si="40"/>
        <v>64</v>
      </c>
      <c r="L56" s="112">
        <f t="shared" si="41"/>
        <v>241.92000000000002</v>
      </c>
      <c r="M56" s="113">
        <v>0</v>
      </c>
      <c r="N56" s="113">
        <f t="shared" si="42"/>
        <v>0</v>
      </c>
      <c r="O56" s="113">
        <f t="shared" si="43"/>
        <v>1</v>
      </c>
      <c r="P56" s="112">
        <f t="shared" si="44"/>
        <v>241.92000000000002</v>
      </c>
      <c r="Q56" s="141"/>
      <c r="R56" s="141"/>
      <c r="S56" s="139"/>
    </row>
    <row r="57" spans="1:19">
      <c r="A57" s="142">
        <v>117</v>
      </c>
      <c r="B57" s="140" t="s">
        <v>19</v>
      </c>
      <c r="C57" s="112">
        <v>21</v>
      </c>
      <c r="D57" s="112" t="s">
        <v>11</v>
      </c>
      <c r="E57" s="112" t="s">
        <v>40</v>
      </c>
      <c r="F57" s="113">
        <v>3</v>
      </c>
      <c r="G57" s="113">
        <v>3</v>
      </c>
      <c r="H57" s="113">
        <f t="shared" ref="H57:H62" si="45">F57*G57</f>
        <v>9</v>
      </c>
      <c r="I57" s="114">
        <v>0.21</v>
      </c>
      <c r="J57" s="112">
        <v>1</v>
      </c>
      <c r="K57" s="115">
        <f t="shared" ref="K57:K64" si="46">43+C57</f>
        <v>64</v>
      </c>
      <c r="L57" s="112">
        <f t="shared" ref="L57:L64" si="47">I57*H57*K57*J57</f>
        <v>120.96</v>
      </c>
      <c r="M57" s="113">
        <v>0.1</v>
      </c>
      <c r="N57" s="113">
        <f t="shared" ref="N57:N64" si="48">IF(C57=20,0.05,0)</f>
        <v>0</v>
      </c>
      <c r="O57" s="113">
        <f t="shared" ref="O57:O64" si="49">1+M57+N57</f>
        <v>1.1000000000000001</v>
      </c>
      <c r="P57" s="112">
        <f t="shared" ref="P57:P64" si="50">L57*O57</f>
        <v>133.05600000000001</v>
      </c>
      <c r="Q57" s="141">
        <f>17*H58</f>
        <v>255</v>
      </c>
      <c r="R57" s="141">
        <f>3*0.28*1.2*H58*K57</f>
        <v>967.68000000000006</v>
      </c>
      <c r="S57" s="141">
        <f>SUM(P57:P59)+SUM(R57:R59)+SUM(Q57:Q59)</f>
        <v>2664.2160000000003</v>
      </c>
    </row>
    <row r="58" spans="1:19" s="23" customFormat="1">
      <c r="A58" s="142"/>
      <c r="B58" s="140"/>
      <c r="C58" s="112">
        <v>21</v>
      </c>
      <c r="D58" s="112" t="s">
        <v>33</v>
      </c>
      <c r="E58" s="112" t="s">
        <v>40</v>
      </c>
      <c r="F58" s="113">
        <v>5</v>
      </c>
      <c r="G58" s="113">
        <v>3</v>
      </c>
      <c r="H58" s="113">
        <f t="shared" si="45"/>
        <v>15</v>
      </c>
      <c r="I58" s="114">
        <v>1.01</v>
      </c>
      <c r="J58" s="112">
        <v>1</v>
      </c>
      <c r="K58" s="115">
        <f t="shared" si="46"/>
        <v>64</v>
      </c>
      <c r="L58" s="112">
        <f t="shared" si="47"/>
        <v>969.6</v>
      </c>
      <c r="M58" s="113">
        <v>0.1</v>
      </c>
      <c r="N58" s="113">
        <f t="shared" si="48"/>
        <v>0</v>
      </c>
      <c r="O58" s="113">
        <f t="shared" si="49"/>
        <v>1.1000000000000001</v>
      </c>
      <c r="P58" s="112">
        <f t="shared" si="50"/>
        <v>1066.5600000000002</v>
      </c>
      <c r="Q58" s="141"/>
      <c r="R58" s="141"/>
      <c r="S58" s="141"/>
    </row>
    <row r="59" spans="1:19">
      <c r="A59" s="139"/>
      <c r="B59" s="139"/>
      <c r="C59" s="112">
        <v>21</v>
      </c>
      <c r="D59" s="112" t="s">
        <v>20</v>
      </c>
      <c r="E59" s="112" t="s">
        <v>40</v>
      </c>
      <c r="F59" s="113">
        <v>1.5</v>
      </c>
      <c r="G59" s="113">
        <v>2</v>
      </c>
      <c r="H59" s="113">
        <f t="shared" si="45"/>
        <v>3</v>
      </c>
      <c r="I59" s="114">
        <v>1.26</v>
      </c>
      <c r="J59" s="112">
        <v>1</v>
      </c>
      <c r="K59" s="115">
        <f t="shared" si="46"/>
        <v>64</v>
      </c>
      <c r="L59" s="112">
        <f t="shared" si="47"/>
        <v>241.92000000000002</v>
      </c>
      <c r="M59" s="113">
        <v>0</v>
      </c>
      <c r="N59" s="113">
        <f t="shared" si="48"/>
        <v>0</v>
      </c>
      <c r="O59" s="113">
        <f t="shared" si="49"/>
        <v>1</v>
      </c>
      <c r="P59" s="112">
        <f t="shared" si="50"/>
        <v>241.92000000000002</v>
      </c>
      <c r="Q59" s="141"/>
      <c r="R59" s="141"/>
      <c r="S59" s="139"/>
    </row>
    <row r="60" spans="1:19">
      <c r="A60" s="142">
        <v>218</v>
      </c>
      <c r="B60" s="140" t="s">
        <v>42</v>
      </c>
      <c r="C60" s="112">
        <v>17</v>
      </c>
      <c r="D60" s="112" t="s">
        <v>11</v>
      </c>
      <c r="E60" s="112" t="s">
        <v>40</v>
      </c>
      <c r="F60" s="113">
        <v>3</v>
      </c>
      <c r="G60" s="113">
        <v>6</v>
      </c>
      <c r="H60" s="113">
        <f t="shared" si="45"/>
        <v>18</v>
      </c>
      <c r="I60" s="114">
        <v>0.21</v>
      </c>
      <c r="J60" s="112">
        <v>1</v>
      </c>
      <c r="K60" s="115">
        <f t="shared" si="46"/>
        <v>60</v>
      </c>
      <c r="L60" s="112">
        <f t="shared" si="47"/>
        <v>226.79999999999998</v>
      </c>
      <c r="M60" s="113">
        <v>0</v>
      </c>
      <c r="N60" s="113">
        <f t="shared" si="48"/>
        <v>0</v>
      </c>
      <c r="O60" s="113">
        <f t="shared" si="49"/>
        <v>1</v>
      </c>
      <c r="P60" s="112">
        <f t="shared" si="50"/>
        <v>226.79999999999998</v>
      </c>
      <c r="Q60" s="141">
        <f>17*H61</f>
        <v>255</v>
      </c>
      <c r="R60" s="141">
        <f>3*0.28*1.2*H61*K60</f>
        <v>907.2</v>
      </c>
      <c r="S60" s="141">
        <f>SUM(P60:P64)+SUM(R60:R64)+SUM(Q60:Q64)</f>
        <v>2837.4</v>
      </c>
    </row>
    <row r="61" spans="1:19" s="23" customFormat="1">
      <c r="A61" s="142"/>
      <c r="B61" s="140"/>
      <c r="C61" s="112">
        <v>17</v>
      </c>
      <c r="D61" s="112" t="s">
        <v>33</v>
      </c>
      <c r="E61" s="112" t="s">
        <v>40</v>
      </c>
      <c r="F61" s="113">
        <v>5</v>
      </c>
      <c r="G61" s="113">
        <v>3</v>
      </c>
      <c r="H61" s="113">
        <f t="shared" si="45"/>
        <v>15</v>
      </c>
      <c r="I61" s="114">
        <v>1.01</v>
      </c>
      <c r="J61" s="112">
        <v>1</v>
      </c>
      <c r="K61" s="115">
        <f t="shared" si="46"/>
        <v>60</v>
      </c>
      <c r="L61" s="112">
        <f t="shared" si="47"/>
        <v>909</v>
      </c>
      <c r="M61" s="113">
        <v>0</v>
      </c>
      <c r="N61" s="113">
        <f t="shared" si="48"/>
        <v>0</v>
      </c>
      <c r="O61" s="113">
        <f t="shared" si="49"/>
        <v>1</v>
      </c>
      <c r="P61" s="112">
        <f t="shared" si="50"/>
        <v>909</v>
      </c>
      <c r="Q61" s="141"/>
      <c r="R61" s="141"/>
      <c r="S61" s="141"/>
    </row>
    <row r="62" spans="1:19">
      <c r="A62" s="142"/>
      <c r="B62" s="140"/>
      <c r="C62" s="112">
        <v>17</v>
      </c>
      <c r="D62" s="112" t="s">
        <v>24</v>
      </c>
      <c r="E62" s="112" t="s">
        <v>40</v>
      </c>
      <c r="F62" s="113">
        <v>1</v>
      </c>
      <c r="G62" s="113">
        <v>2</v>
      </c>
      <c r="H62" s="113">
        <f t="shared" si="45"/>
        <v>2</v>
      </c>
      <c r="I62" s="114">
        <v>0.91</v>
      </c>
      <c r="J62" s="112">
        <v>1</v>
      </c>
      <c r="K62" s="115">
        <f t="shared" si="46"/>
        <v>60</v>
      </c>
      <c r="L62" s="112">
        <f t="shared" si="47"/>
        <v>109.2</v>
      </c>
      <c r="M62" s="113">
        <v>0</v>
      </c>
      <c r="N62" s="113">
        <f t="shared" si="48"/>
        <v>0</v>
      </c>
      <c r="O62" s="113">
        <f t="shared" si="49"/>
        <v>1</v>
      </c>
      <c r="P62" s="112">
        <f>L62*O62</f>
        <v>109.2</v>
      </c>
      <c r="Q62" s="141"/>
      <c r="R62" s="141"/>
      <c r="S62" s="141"/>
    </row>
    <row r="63" spans="1:19" s="99" customFormat="1">
      <c r="A63" s="142"/>
      <c r="B63" s="140"/>
      <c r="C63" s="112">
        <v>17</v>
      </c>
      <c r="D63" s="112" t="s">
        <v>46</v>
      </c>
      <c r="E63" s="112" t="s">
        <v>40</v>
      </c>
      <c r="F63" s="113">
        <v>5</v>
      </c>
      <c r="G63" s="113">
        <v>3</v>
      </c>
      <c r="H63" s="113">
        <f t="shared" ref="H63" si="51">F63*G63</f>
        <v>15</v>
      </c>
      <c r="I63" s="114">
        <v>0.1</v>
      </c>
      <c r="J63" s="112">
        <v>1</v>
      </c>
      <c r="K63" s="115">
        <f t="shared" si="46"/>
        <v>60</v>
      </c>
      <c r="L63" s="112">
        <f t="shared" si="47"/>
        <v>90</v>
      </c>
      <c r="M63" s="113">
        <v>0</v>
      </c>
      <c r="N63" s="113">
        <f t="shared" si="48"/>
        <v>0</v>
      </c>
      <c r="O63" s="113">
        <f t="shared" si="49"/>
        <v>1</v>
      </c>
      <c r="P63" s="112">
        <f>L63*O63</f>
        <v>90</v>
      </c>
      <c r="Q63" s="141"/>
      <c r="R63" s="141"/>
      <c r="S63" s="141"/>
    </row>
    <row r="64" spans="1:19">
      <c r="A64" s="139"/>
      <c r="B64" s="139"/>
      <c r="C64" s="112">
        <v>17</v>
      </c>
      <c r="D64" s="112" t="s">
        <v>41</v>
      </c>
      <c r="E64" s="112" t="s">
        <v>40</v>
      </c>
      <c r="F64" s="113">
        <v>1.5</v>
      </c>
      <c r="G64" s="113">
        <v>1.5</v>
      </c>
      <c r="H64" s="113">
        <f>F64*G64*2</f>
        <v>4.5</v>
      </c>
      <c r="I64" s="114">
        <v>1.26</v>
      </c>
      <c r="J64" s="112">
        <v>1</v>
      </c>
      <c r="K64" s="115">
        <f t="shared" si="46"/>
        <v>60</v>
      </c>
      <c r="L64" s="112">
        <f t="shared" si="47"/>
        <v>340.2</v>
      </c>
      <c r="M64" s="113">
        <v>0</v>
      </c>
      <c r="N64" s="113">
        <f t="shared" si="48"/>
        <v>0</v>
      </c>
      <c r="O64" s="113">
        <f t="shared" si="49"/>
        <v>1</v>
      </c>
      <c r="P64" s="112">
        <f t="shared" si="50"/>
        <v>340.2</v>
      </c>
      <c r="Q64" s="141"/>
      <c r="R64" s="141"/>
      <c r="S64" s="139"/>
    </row>
    <row r="65" spans="1:19" s="23" customFormat="1">
      <c r="A65" s="142">
        <v>119</v>
      </c>
      <c r="B65" s="140" t="s">
        <v>19</v>
      </c>
      <c r="C65" s="112">
        <v>21</v>
      </c>
      <c r="D65" s="112" t="s">
        <v>11</v>
      </c>
      <c r="E65" s="112" t="s">
        <v>40</v>
      </c>
      <c r="F65" s="113">
        <v>3</v>
      </c>
      <c r="G65" s="113">
        <v>3</v>
      </c>
      <c r="H65" s="113">
        <f t="shared" ref="H65:H71" si="52">F65*G65</f>
        <v>9</v>
      </c>
      <c r="I65" s="114">
        <v>0.21</v>
      </c>
      <c r="J65" s="112">
        <v>1</v>
      </c>
      <c r="K65" s="115">
        <f t="shared" ref="K65:K67" si="53">43+C65</f>
        <v>64</v>
      </c>
      <c r="L65" s="112">
        <f t="shared" ref="L65:L67" si="54">I65*H65*K65*J65</f>
        <v>120.96</v>
      </c>
      <c r="M65" s="113">
        <v>0.1</v>
      </c>
      <c r="N65" s="113">
        <f t="shared" ref="N65:N67" si="55">IF(C65=20,0.05,0)</f>
        <v>0</v>
      </c>
      <c r="O65" s="113">
        <f t="shared" ref="O65:O71" si="56">1+M65+N65</f>
        <v>1.1000000000000001</v>
      </c>
      <c r="P65" s="112">
        <f t="shared" ref="P65:P71" si="57">L65*O65</f>
        <v>133.05600000000001</v>
      </c>
      <c r="Q65" s="141">
        <f>17*H66</f>
        <v>255</v>
      </c>
      <c r="R65" s="141">
        <f>3*0.28*1.2*H66*K65</f>
        <v>967.68000000000006</v>
      </c>
      <c r="S65" s="141">
        <f>SUM(P65:P67)+SUM(R65:R67)+SUM(Q65:Q67)</f>
        <v>2664.2160000000003</v>
      </c>
    </row>
    <row r="66" spans="1:19">
      <c r="A66" s="142"/>
      <c r="B66" s="140"/>
      <c r="C66" s="112">
        <v>21</v>
      </c>
      <c r="D66" s="112" t="s">
        <v>33</v>
      </c>
      <c r="E66" s="112" t="s">
        <v>40</v>
      </c>
      <c r="F66" s="113">
        <v>5</v>
      </c>
      <c r="G66" s="113">
        <v>3</v>
      </c>
      <c r="H66" s="113">
        <f>F66*G66</f>
        <v>15</v>
      </c>
      <c r="I66" s="114">
        <v>1.01</v>
      </c>
      <c r="J66" s="112">
        <v>1</v>
      </c>
      <c r="K66" s="115">
        <f t="shared" si="53"/>
        <v>64</v>
      </c>
      <c r="L66" s="112">
        <f t="shared" si="54"/>
        <v>969.6</v>
      </c>
      <c r="M66" s="113">
        <v>0.1</v>
      </c>
      <c r="N66" s="113">
        <f t="shared" si="55"/>
        <v>0</v>
      </c>
      <c r="O66" s="113">
        <f t="shared" si="56"/>
        <v>1.1000000000000001</v>
      </c>
      <c r="P66" s="112">
        <f t="shared" si="57"/>
        <v>1066.5600000000002</v>
      </c>
      <c r="Q66" s="141"/>
      <c r="R66" s="141"/>
      <c r="S66" s="141"/>
    </row>
    <row r="67" spans="1:19">
      <c r="A67" s="139"/>
      <c r="B67" s="139"/>
      <c r="C67" s="112">
        <v>21</v>
      </c>
      <c r="D67" s="112" t="s">
        <v>20</v>
      </c>
      <c r="E67" s="112" t="s">
        <v>40</v>
      </c>
      <c r="F67" s="113">
        <v>1.5</v>
      </c>
      <c r="G67" s="113">
        <v>2</v>
      </c>
      <c r="H67" s="113">
        <f t="shared" si="52"/>
        <v>3</v>
      </c>
      <c r="I67" s="114">
        <v>1.26</v>
      </c>
      <c r="J67" s="112">
        <v>1</v>
      </c>
      <c r="K67" s="115">
        <f t="shared" si="53"/>
        <v>64</v>
      </c>
      <c r="L67" s="112">
        <f t="shared" si="54"/>
        <v>241.92000000000002</v>
      </c>
      <c r="M67" s="113">
        <v>0</v>
      </c>
      <c r="N67" s="113">
        <f t="shared" si="55"/>
        <v>0</v>
      </c>
      <c r="O67" s="113">
        <f t="shared" si="56"/>
        <v>1</v>
      </c>
      <c r="P67" s="112">
        <f t="shared" si="57"/>
        <v>241.92000000000002</v>
      </c>
      <c r="Q67" s="141"/>
      <c r="R67" s="141"/>
      <c r="S67" s="139"/>
    </row>
    <row r="68" spans="1:19" s="23" customFormat="1">
      <c r="A68" s="142">
        <v>120</v>
      </c>
      <c r="B68" s="140" t="s">
        <v>19</v>
      </c>
      <c r="C68" s="112">
        <v>23</v>
      </c>
      <c r="D68" s="112" t="s">
        <v>11</v>
      </c>
      <c r="E68" s="112" t="s">
        <v>34</v>
      </c>
      <c r="F68" s="113">
        <v>6.4550000000000001</v>
      </c>
      <c r="G68" s="113">
        <v>3</v>
      </c>
      <c r="H68" s="113">
        <f t="shared" si="52"/>
        <v>19.365000000000002</v>
      </c>
      <c r="I68" s="114">
        <v>0.21</v>
      </c>
      <c r="J68" s="112">
        <v>1</v>
      </c>
      <c r="K68" s="115">
        <f>43+C68</f>
        <v>66</v>
      </c>
      <c r="L68" s="112">
        <f>I68*H68*K68*J68</f>
        <v>268.39890000000003</v>
      </c>
      <c r="M68" s="113">
        <v>0.1</v>
      </c>
      <c r="N68" s="113">
        <v>0.05</v>
      </c>
      <c r="O68" s="113">
        <f t="shared" si="56"/>
        <v>1.1500000000000001</v>
      </c>
      <c r="P68" s="112">
        <f t="shared" si="57"/>
        <v>308.65873500000009</v>
      </c>
      <c r="Q68" s="141">
        <f>17*H70</f>
        <v>276.08</v>
      </c>
      <c r="R68" s="141">
        <f>3*0.28*1.2*H70*K68</f>
        <v>1080.4147199999998</v>
      </c>
      <c r="S68" s="141">
        <f>SUM(P68:P71,)+Q68+R68</f>
        <v>3257.4029599999999</v>
      </c>
    </row>
    <row r="69" spans="1:19">
      <c r="A69" s="139"/>
      <c r="B69" s="139"/>
      <c r="C69" s="112">
        <v>23</v>
      </c>
      <c r="D69" s="112" t="s">
        <v>11</v>
      </c>
      <c r="E69" s="112" t="s">
        <v>40</v>
      </c>
      <c r="F69" s="113">
        <v>3.4550000000000001</v>
      </c>
      <c r="G69" s="113">
        <v>3</v>
      </c>
      <c r="H69" s="113">
        <f t="shared" si="52"/>
        <v>10.365</v>
      </c>
      <c r="I69" s="114">
        <v>0.21</v>
      </c>
      <c r="J69" s="112">
        <v>1</v>
      </c>
      <c r="K69" s="115">
        <f t="shared" ref="K69:K71" si="58">43+C69</f>
        <v>66</v>
      </c>
      <c r="L69" s="112">
        <f t="shared" ref="L69:L71" si="59">I69*H69*K69*J69</f>
        <v>143.65889999999999</v>
      </c>
      <c r="M69" s="113">
        <v>0</v>
      </c>
      <c r="N69" s="113">
        <v>0.05</v>
      </c>
      <c r="O69" s="113">
        <f t="shared" si="56"/>
        <v>1.05</v>
      </c>
      <c r="P69" s="112">
        <f t="shared" si="57"/>
        <v>150.84184500000001</v>
      </c>
      <c r="Q69" s="141"/>
      <c r="R69" s="141"/>
      <c r="S69" s="139"/>
    </row>
    <row r="70" spans="1:19">
      <c r="A70" s="139"/>
      <c r="B70" s="139"/>
      <c r="C70" s="112">
        <v>23</v>
      </c>
      <c r="D70" s="112" t="s">
        <v>33</v>
      </c>
      <c r="E70" s="112" t="s">
        <v>34</v>
      </c>
      <c r="F70" s="113">
        <v>5.8</v>
      </c>
      <c r="G70" s="113">
        <v>2.8</v>
      </c>
      <c r="H70" s="113">
        <f t="shared" si="52"/>
        <v>16.239999999999998</v>
      </c>
      <c r="I70" s="114">
        <v>1.01</v>
      </c>
      <c r="J70" s="112">
        <v>1</v>
      </c>
      <c r="K70" s="115">
        <f t="shared" si="58"/>
        <v>66</v>
      </c>
      <c r="L70" s="112">
        <f t="shared" si="59"/>
        <v>1082.5583999999999</v>
      </c>
      <c r="M70" s="113">
        <v>0.1</v>
      </c>
      <c r="N70" s="113">
        <v>0.05</v>
      </c>
      <c r="O70" s="113">
        <f t="shared" si="56"/>
        <v>1.1500000000000001</v>
      </c>
      <c r="P70" s="112">
        <f t="shared" si="57"/>
        <v>1244.9421600000001</v>
      </c>
      <c r="Q70" s="141"/>
      <c r="R70" s="141"/>
      <c r="S70" s="139"/>
    </row>
    <row r="71" spans="1:19" s="23" customFormat="1">
      <c r="A71" s="139"/>
      <c r="B71" s="139"/>
      <c r="C71" s="112">
        <v>23</v>
      </c>
      <c r="D71" s="112" t="s">
        <v>20</v>
      </c>
      <c r="E71" s="112" t="s">
        <v>40</v>
      </c>
      <c r="F71" s="113">
        <v>1.5</v>
      </c>
      <c r="G71" s="113">
        <v>1.5</v>
      </c>
      <c r="H71" s="113">
        <f t="shared" si="52"/>
        <v>2.25</v>
      </c>
      <c r="I71" s="114">
        <v>1.26</v>
      </c>
      <c r="J71" s="112">
        <v>1</v>
      </c>
      <c r="K71" s="115">
        <f t="shared" si="58"/>
        <v>66</v>
      </c>
      <c r="L71" s="112">
        <f t="shared" si="59"/>
        <v>187.10999999999999</v>
      </c>
      <c r="M71" s="113">
        <v>0</v>
      </c>
      <c r="N71" s="113">
        <v>0.05</v>
      </c>
      <c r="O71" s="113">
        <f t="shared" si="56"/>
        <v>1.05</v>
      </c>
      <c r="P71" s="112">
        <f t="shared" si="57"/>
        <v>196.46549999999999</v>
      </c>
      <c r="Q71" s="141"/>
      <c r="R71" s="141"/>
      <c r="S71" s="139"/>
    </row>
    <row r="72" spans="1:19">
      <c r="A72" s="116" t="s">
        <v>43</v>
      </c>
      <c r="B72" s="117" t="s">
        <v>44</v>
      </c>
      <c r="C72" s="112">
        <v>18</v>
      </c>
      <c r="D72" s="112" t="s">
        <v>33</v>
      </c>
      <c r="E72" s="112"/>
      <c r="F72" s="113"/>
      <c r="G72" s="113"/>
      <c r="H72" s="113">
        <v>24</v>
      </c>
      <c r="I72" s="114">
        <v>1.01</v>
      </c>
      <c r="J72" s="112">
        <v>1</v>
      </c>
      <c r="K72" s="115">
        <f>43+C72</f>
        <v>61</v>
      </c>
      <c r="L72" s="112">
        <f>I72*H72*K72*J72</f>
        <v>1478.64</v>
      </c>
      <c r="M72" s="113">
        <v>0</v>
      </c>
      <c r="N72" s="113">
        <v>0</v>
      </c>
      <c r="O72" s="113">
        <f t="shared" ref="O72" si="60">1+M72+N72</f>
        <v>1</v>
      </c>
      <c r="P72" s="112">
        <f t="shared" ref="P72" si="61">L72*O72</f>
        <v>1478.64</v>
      </c>
      <c r="Q72" s="118">
        <f>17*H72</f>
        <v>408</v>
      </c>
      <c r="R72" s="119">
        <f>3*0.28*1.2*H72*K72</f>
        <v>1475.712</v>
      </c>
      <c r="S72" s="118">
        <f>P72+Q72+R72</f>
        <v>3362.3519999999999</v>
      </c>
    </row>
    <row r="73" spans="1:19">
      <c r="A73" s="144" t="s">
        <v>45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20">
        <f>SUM(Q4:Q72)</f>
        <v>5469.92</v>
      </c>
      <c r="R73" s="112">
        <f t="shared" ref="R73:S73" si="62">SUM(R4:R72)</f>
        <v>21496.769280000004</v>
      </c>
      <c r="S73" s="121">
        <f t="shared" si="62"/>
        <v>59525.156089999997</v>
      </c>
    </row>
    <row r="74" spans="1:19" ht="26.25">
      <c r="A74" s="136" t="s">
        <v>23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</row>
    <row r="75" spans="1:19" s="23" customFormat="1">
      <c r="A75" s="143" t="s">
        <v>0</v>
      </c>
      <c r="B75" s="138" t="s">
        <v>1</v>
      </c>
      <c r="C75" s="138" t="s">
        <v>2</v>
      </c>
      <c r="D75" s="143" t="s">
        <v>3</v>
      </c>
      <c r="E75" s="139"/>
      <c r="F75" s="139"/>
      <c r="G75" s="139"/>
      <c r="H75" s="139"/>
      <c r="I75" s="143" t="s">
        <v>21</v>
      </c>
      <c r="J75" s="139"/>
      <c r="K75" s="138" t="s">
        <v>4</v>
      </c>
      <c r="L75" s="138" t="s">
        <v>18</v>
      </c>
      <c r="M75" s="143" t="s">
        <v>22</v>
      </c>
      <c r="N75" s="139"/>
      <c r="O75" s="139"/>
      <c r="P75" s="138" t="s">
        <v>5</v>
      </c>
      <c r="Q75" s="138" t="s">
        <v>37</v>
      </c>
      <c r="R75" s="138" t="s">
        <v>6</v>
      </c>
      <c r="S75" s="138" t="s">
        <v>7</v>
      </c>
    </row>
    <row r="76" spans="1:19" ht="75">
      <c r="A76" s="139"/>
      <c r="B76" s="139"/>
      <c r="C76" s="139"/>
      <c r="D76" s="109" t="s">
        <v>8</v>
      </c>
      <c r="E76" s="109" t="s">
        <v>12</v>
      </c>
      <c r="F76" s="138" t="s">
        <v>13</v>
      </c>
      <c r="G76" s="139"/>
      <c r="H76" s="110" t="s">
        <v>14</v>
      </c>
      <c r="I76" s="109" t="s">
        <v>15</v>
      </c>
      <c r="J76" s="109" t="s">
        <v>16</v>
      </c>
      <c r="K76" s="139"/>
      <c r="L76" s="139"/>
      <c r="M76" s="111" t="s">
        <v>17</v>
      </c>
      <c r="N76" s="109" t="s">
        <v>9</v>
      </c>
      <c r="O76" s="109" t="s">
        <v>10</v>
      </c>
      <c r="P76" s="139"/>
      <c r="Q76" s="138"/>
      <c r="R76" s="139"/>
      <c r="S76" s="139"/>
    </row>
    <row r="77" spans="1:19">
      <c r="A77" s="142">
        <v>201</v>
      </c>
      <c r="B77" s="140" t="s">
        <v>19</v>
      </c>
      <c r="C77" s="112">
        <v>23</v>
      </c>
      <c r="D77" s="112" t="s">
        <v>11</v>
      </c>
      <c r="E77" s="112" t="s">
        <v>34</v>
      </c>
      <c r="F77" s="113">
        <v>6.4550000000000001</v>
      </c>
      <c r="G77" s="113">
        <v>3</v>
      </c>
      <c r="H77" s="113">
        <f t="shared" ref="H77:H115" si="63">F77*G77</f>
        <v>19.365000000000002</v>
      </c>
      <c r="I77" s="114">
        <v>0.21</v>
      </c>
      <c r="J77" s="112">
        <v>1</v>
      </c>
      <c r="K77" s="115">
        <f>43+C77</f>
        <v>66</v>
      </c>
      <c r="L77" s="112">
        <f>I77*H77*K77*J77</f>
        <v>268.39890000000003</v>
      </c>
      <c r="M77" s="113">
        <v>0.1</v>
      </c>
      <c r="N77" s="113">
        <v>0.05</v>
      </c>
      <c r="O77" s="113">
        <f t="shared" ref="O77:O132" si="64">1+M77+N77</f>
        <v>1.1500000000000001</v>
      </c>
      <c r="P77" s="112">
        <f t="shared" ref="P77:P132" si="65">L77*O77</f>
        <v>308.65873500000009</v>
      </c>
      <c r="Q77" s="141">
        <f>17*H79</f>
        <v>276.08</v>
      </c>
      <c r="R77" s="141">
        <f>3*0.28*1.2*H79*K77</f>
        <v>1080.4147199999998</v>
      </c>
      <c r="S77" s="141">
        <f>SUM(P77:P80,)+Q77+R77</f>
        <v>2267.4085699999996</v>
      </c>
    </row>
    <row r="78" spans="1:19">
      <c r="A78" s="139"/>
      <c r="B78" s="139"/>
      <c r="C78" s="112">
        <v>23</v>
      </c>
      <c r="D78" s="112" t="s">
        <v>11</v>
      </c>
      <c r="E78" s="112" t="s">
        <v>35</v>
      </c>
      <c r="F78" s="113">
        <v>3.4550000000000001</v>
      </c>
      <c r="G78" s="113">
        <v>3</v>
      </c>
      <c r="H78" s="113">
        <f t="shared" si="63"/>
        <v>10.365</v>
      </c>
      <c r="I78" s="114">
        <v>0.21</v>
      </c>
      <c r="J78" s="112">
        <v>1</v>
      </c>
      <c r="K78" s="115">
        <f t="shared" ref="K78:K104" si="66">43+C78</f>
        <v>66</v>
      </c>
      <c r="L78" s="112">
        <f t="shared" ref="L78:L104" si="67">I78*H78*K78*J78</f>
        <v>143.65889999999999</v>
      </c>
      <c r="M78" s="113">
        <v>0.1</v>
      </c>
      <c r="N78" s="113">
        <v>0.05</v>
      </c>
      <c r="O78" s="113">
        <f t="shared" si="64"/>
        <v>1.1500000000000001</v>
      </c>
      <c r="P78" s="112">
        <f t="shared" si="65"/>
        <v>165.20773500000001</v>
      </c>
      <c r="Q78" s="141"/>
      <c r="R78" s="141"/>
      <c r="S78" s="139"/>
    </row>
    <row r="79" spans="1:19" s="23" customFormat="1">
      <c r="A79" s="139"/>
      <c r="B79" s="139"/>
      <c r="C79" s="112">
        <v>23</v>
      </c>
      <c r="D79" s="112" t="s">
        <v>46</v>
      </c>
      <c r="E79" s="112" t="s">
        <v>34</v>
      </c>
      <c r="F79" s="113">
        <v>5.8</v>
      </c>
      <c r="G79" s="113">
        <v>2.8</v>
      </c>
      <c r="H79" s="113">
        <f t="shared" si="63"/>
        <v>16.239999999999998</v>
      </c>
      <c r="I79" s="114">
        <v>0.18</v>
      </c>
      <c r="J79" s="112">
        <v>1</v>
      </c>
      <c r="K79" s="115">
        <f t="shared" si="66"/>
        <v>66</v>
      </c>
      <c r="L79" s="112">
        <f t="shared" si="67"/>
        <v>192.93119999999996</v>
      </c>
      <c r="M79" s="113">
        <v>0.1</v>
      </c>
      <c r="N79" s="113">
        <v>0.05</v>
      </c>
      <c r="O79" s="113">
        <f t="shared" si="64"/>
        <v>1.1500000000000001</v>
      </c>
      <c r="P79" s="112">
        <f t="shared" si="65"/>
        <v>221.87087999999997</v>
      </c>
      <c r="Q79" s="141"/>
      <c r="R79" s="141"/>
      <c r="S79" s="139"/>
    </row>
    <row r="80" spans="1:19">
      <c r="A80" s="139"/>
      <c r="B80" s="139"/>
      <c r="C80" s="112">
        <v>23</v>
      </c>
      <c r="D80" s="112" t="s">
        <v>20</v>
      </c>
      <c r="E80" s="112" t="s">
        <v>35</v>
      </c>
      <c r="F80" s="113">
        <v>1.5</v>
      </c>
      <c r="G80" s="113">
        <v>1.5</v>
      </c>
      <c r="H80" s="113">
        <f t="shared" si="63"/>
        <v>2.25</v>
      </c>
      <c r="I80" s="114">
        <v>1.26</v>
      </c>
      <c r="J80" s="112">
        <v>1</v>
      </c>
      <c r="K80" s="115">
        <f t="shared" si="66"/>
        <v>66</v>
      </c>
      <c r="L80" s="112">
        <f t="shared" si="67"/>
        <v>187.10999999999999</v>
      </c>
      <c r="M80" s="113">
        <v>0.1</v>
      </c>
      <c r="N80" s="113">
        <v>0.05</v>
      </c>
      <c r="O80" s="113">
        <f t="shared" si="64"/>
        <v>1.1500000000000001</v>
      </c>
      <c r="P80" s="112">
        <f t="shared" si="65"/>
        <v>215.1765</v>
      </c>
      <c r="Q80" s="141"/>
      <c r="R80" s="141"/>
      <c r="S80" s="139"/>
    </row>
    <row r="81" spans="1:19">
      <c r="A81" s="142">
        <v>202</v>
      </c>
      <c r="B81" s="140" t="s">
        <v>36</v>
      </c>
      <c r="C81" s="112">
        <v>25</v>
      </c>
      <c r="D81" s="112" t="s">
        <v>11</v>
      </c>
      <c r="E81" s="112" t="s">
        <v>35</v>
      </c>
      <c r="F81" s="113">
        <v>3</v>
      </c>
      <c r="G81" s="113">
        <v>3</v>
      </c>
      <c r="H81" s="113">
        <f t="shared" si="63"/>
        <v>9</v>
      </c>
      <c r="I81" s="114">
        <v>0.21</v>
      </c>
      <c r="J81" s="112">
        <v>1</v>
      </c>
      <c r="K81" s="115">
        <f t="shared" si="66"/>
        <v>68</v>
      </c>
      <c r="L81" s="112">
        <f t="shared" si="67"/>
        <v>128.51999999999998</v>
      </c>
      <c r="M81" s="113">
        <v>0.1</v>
      </c>
      <c r="N81" s="113">
        <f t="shared" ref="N81:N83" si="68">IF(C81=20,0.05,0)</f>
        <v>0</v>
      </c>
      <c r="O81" s="113">
        <f t="shared" si="64"/>
        <v>1.1000000000000001</v>
      </c>
      <c r="P81" s="112">
        <f t="shared" si="65"/>
        <v>141.37199999999999</v>
      </c>
      <c r="Q81" s="141">
        <f>17*H82</f>
        <v>295.79999999999995</v>
      </c>
      <c r="R81" s="141">
        <f>3*0.28*1.2*H82*K81</f>
        <v>1192.6655999999998</v>
      </c>
      <c r="S81" s="141">
        <f>SUM(P81:P83)+Q81+R81</f>
        <v>2076.1691999999998</v>
      </c>
    </row>
    <row r="82" spans="1:19" s="23" customFormat="1">
      <c r="A82" s="142"/>
      <c r="B82" s="140"/>
      <c r="C82" s="112">
        <v>25</v>
      </c>
      <c r="D82" s="112" t="s">
        <v>46</v>
      </c>
      <c r="E82" s="112" t="s">
        <v>35</v>
      </c>
      <c r="F82" s="113">
        <v>5.8</v>
      </c>
      <c r="G82" s="113">
        <v>3</v>
      </c>
      <c r="H82" s="113">
        <f t="shared" si="63"/>
        <v>17.399999999999999</v>
      </c>
      <c r="I82" s="114">
        <v>0.18</v>
      </c>
      <c r="J82" s="112">
        <v>1</v>
      </c>
      <c r="K82" s="115">
        <f t="shared" si="66"/>
        <v>68</v>
      </c>
      <c r="L82" s="112">
        <f t="shared" si="67"/>
        <v>212.97599999999997</v>
      </c>
      <c r="M82" s="113">
        <v>0.1</v>
      </c>
      <c r="N82" s="113">
        <f t="shared" si="68"/>
        <v>0</v>
      </c>
      <c r="O82" s="113">
        <f t="shared" si="64"/>
        <v>1.1000000000000001</v>
      </c>
      <c r="P82" s="112">
        <f t="shared" si="65"/>
        <v>234.27359999999999</v>
      </c>
      <c r="Q82" s="141"/>
      <c r="R82" s="141"/>
      <c r="S82" s="141"/>
    </row>
    <row r="83" spans="1:19">
      <c r="A83" s="139"/>
      <c r="B83" s="139"/>
      <c r="C83" s="112">
        <v>25</v>
      </c>
      <c r="D83" s="112" t="s">
        <v>20</v>
      </c>
      <c r="E83" s="112" t="s">
        <v>35</v>
      </c>
      <c r="F83" s="113">
        <v>1.5</v>
      </c>
      <c r="G83" s="113">
        <v>1.5</v>
      </c>
      <c r="H83" s="113">
        <f t="shared" si="63"/>
        <v>2.25</v>
      </c>
      <c r="I83" s="114">
        <v>1.26</v>
      </c>
      <c r="J83" s="112">
        <v>1</v>
      </c>
      <c r="K83" s="115">
        <f t="shared" si="66"/>
        <v>68</v>
      </c>
      <c r="L83" s="112">
        <f t="shared" si="67"/>
        <v>192.78</v>
      </c>
      <c r="M83" s="113">
        <v>0.1</v>
      </c>
      <c r="N83" s="113">
        <f t="shared" si="68"/>
        <v>0</v>
      </c>
      <c r="O83" s="113">
        <f t="shared" si="64"/>
        <v>1.1000000000000001</v>
      </c>
      <c r="P83" s="112">
        <f t="shared" si="65"/>
        <v>212.05800000000002</v>
      </c>
      <c r="Q83" s="141"/>
      <c r="R83" s="141"/>
      <c r="S83" s="139"/>
    </row>
    <row r="84" spans="1:19">
      <c r="A84" s="142">
        <v>203</v>
      </c>
      <c r="B84" s="140" t="s">
        <v>38</v>
      </c>
      <c r="C84" s="112">
        <v>20</v>
      </c>
      <c r="D84" s="112" t="s">
        <v>11</v>
      </c>
      <c r="E84" s="112" t="s">
        <v>35</v>
      </c>
      <c r="F84" s="113">
        <v>3</v>
      </c>
      <c r="G84" s="113">
        <v>3</v>
      </c>
      <c r="H84" s="113">
        <f t="shared" si="63"/>
        <v>9</v>
      </c>
      <c r="I84" s="114">
        <v>0.21</v>
      </c>
      <c r="J84" s="112">
        <v>1</v>
      </c>
      <c r="K84" s="115">
        <f t="shared" si="66"/>
        <v>63</v>
      </c>
      <c r="L84" s="112">
        <f t="shared" si="67"/>
        <v>119.07</v>
      </c>
      <c r="M84" s="113">
        <v>0.1</v>
      </c>
      <c r="N84" s="113">
        <v>0</v>
      </c>
      <c r="O84" s="113">
        <f t="shared" si="64"/>
        <v>1.1000000000000001</v>
      </c>
      <c r="P84" s="112">
        <f t="shared" si="65"/>
        <v>130.977</v>
      </c>
      <c r="Q84" s="141">
        <f>17*H85</f>
        <v>295.79999999999995</v>
      </c>
      <c r="R84" s="141">
        <f>3*0.28*1.2*H85*K84</f>
        <v>1104.9695999999999</v>
      </c>
      <c r="S84" s="141">
        <f>SUM(P84:P86)+SUM(R84:R86)+SUM(Q84:Q86)</f>
        <v>1945.2596999999998</v>
      </c>
    </row>
    <row r="85" spans="1:19" s="23" customFormat="1">
      <c r="A85" s="142"/>
      <c r="B85" s="140"/>
      <c r="C85" s="112">
        <v>20</v>
      </c>
      <c r="D85" s="112" t="s">
        <v>46</v>
      </c>
      <c r="E85" s="112" t="s">
        <v>35</v>
      </c>
      <c r="F85" s="113">
        <v>5.8</v>
      </c>
      <c r="G85" s="113">
        <v>3</v>
      </c>
      <c r="H85" s="113">
        <f t="shared" si="63"/>
        <v>17.399999999999999</v>
      </c>
      <c r="I85" s="114">
        <v>0.18</v>
      </c>
      <c r="J85" s="112">
        <v>1</v>
      </c>
      <c r="K85" s="115">
        <f t="shared" si="66"/>
        <v>63</v>
      </c>
      <c r="L85" s="112">
        <f t="shared" si="67"/>
        <v>197.31599999999997</v>
      </c>
      <c r="M85" s="113">
        <v>0.1</v>
      </c>
      <c r="N85" s="113">
        <v>0</v>
      </c>
      <c r="O85" s="113">
        <f t="shared" si="64"/>
        <v>1.1000000000000001</v>
      </c>
      <c r="P85" s="112">
        <f t="shared" si="65"/>
        <v>217.04759999999999</v>
      </c>
      <c r="Q85" s="141"/>
      <c r="R85" s="141"/>
      <c r="S85" s="141"/>
    </row>
    <row r="86" spans="1:19">
      <c r="A86" s="139"/>
      <c r="B86" s="139"/>
      <c r="C86" s="112">
        <v>20</v>
      </c>
      <c r="D86" s="112" t="s">
        <v>20</v>
      </c>
      <c r="E86" s="112" t="s">
        <v>35</v>
      </c>
      <c r="F86" s="113">
        <v>1.5</v>
      </c>
      <c r="G86" s="113">
        <v>1.5</v>
      </c>
      <c r="H86" s="113">
        <f t="shared" si="63"/>
        <v>2.25</v>
      </c>
      <c r="I86" s="114">
        <v>1.26</v>
      </c>
      <c r="J86" s="112">
        <v>1</v>
      </c>
      <c r="K86" s="115">
        <f t="shared" si="66"/>
        <v>63</v>
      </c>
      <c r="L86" s="112">
        <f t="shared" si="67"/>
        <v>178.60499999999999</v>
      </c>
      <c r="M86" s="113">
        <v>0.1</v>
      </c>
      <c r="N86" s="113">
        <v>0</v>
      </c>
      <c r="O86" s="113">
        <f t="shared" si="64"/>
        <v>1.1000000000000001</v>
      </c>
      <c r="P86" s="112">
        <f t="shared" si="65"/>
        <v>196.46549999999999</v>
      </c>
      <c r="Q86" s="141"/>
      <c r="R86" s="141"/>
      <c r="S86" s="139"/>
    </row>
    <row r="87" spans="1:19">
      <c r="A87" s="142">
        <v>204</v>
      </c>
      <c r="B87" s="140" t="s">
        <v>19</v>
      </c>
      <c r="C87" s="112">
        <v>21</v>
      </c>
      <c r="D87" s="112" t="s">
        <v>11</v>
      </c>
      <c r="E87" s="112" t="s">
        <v>35</v>
      </c>
      <c r="F87" s="113">
        <v>3</v>
      </c>
      <c r="G87" s="113">
        <v>3</v>
      </c>
      <c r="H87" s="113">
        <f t="shared" si="63"/>
        <v>9</v>
      </c>
      <c r="I87" s="114">
        <v>0.21</v>
      </c>
      <c r="J87" s="112">
        <v>1</v>
      </c>
      <c r="K87" s="115">
        <f t="shared" si="66"/>
        <v>64</v>
      </c>
      <c r="L87" s="112">
        <f t="shared" si="67"/>
        <v>120.96</v>
      </c>
      <c r="M87" s="113">
        <v>0.1</v>
      </c>
      <c r="N87" s="113">
        <f t="shared" ref="N87:N98" si="69">IF(C87=20,0.05,0)</f>
        <v>0</v>
      </c>
      <c r="O87" s="113">
        <f t="shared" si="64"/>
        <v>1.1000000000000001</v>
      </c>
      <c r="P87" s="112">
        <f t="shared" si="65"/>
        <v>133.05600000000001</v>
      </c>
      <c r="Q87" s="141">
        <f>17*H88</f>
        <v>255</v>
      </c>
      <c r="R87" s="141">
        <f>3*0.28*1.2*H88*K87</f>
        <v>967.68000000000006</v>
      </c>
      <c r="S87" s="141">
        <f>SUM(P87:P89)+SUM(R87:R89)+SUM(Q87:Q89)</f>
        <v>1745.4</v>
      </c>
    </row>
    <row r="88" spans="1:19">
      <c r="A88" s="142"/>
      <c r="B88" s="140"/>
      <c r="C88" s="112">
        <v>21</v>
      </c>
      <c r="D88" s="112" t="s">
        <v>46</v>
      </c>
      <c r="E88" s="112" t="s">
        <v>35</v>
      </c>
      <c r="F88" s="113">
        <v>5</v>
      </c>
      <c r="G88" s="113">
        <v>3</v>
      </c>
      <c r="H88" s="113">
        <f t="shared" si="63"/>
        <v>15</v>
      </c>
      <c r="I88" s="114">
        <v>0.18</v>
      </c>
      <c r="J88" s="112">
        <v>1</v>
      </c>
      <c r="K88" s="115">
        <f t="shared" si="66"/>
        <v>64</v>
      </c>
      <c r="L88" s="112">
        <f t="shared" si="67"/>
        <v>172.79999999999998</v>
      </c>
      <c r="M88" s="113">
        <v>0.1</v>
      </c>
      <c r="N88" s="113">
        <f t="shared" si="69"/>
        <v>0</v>
      </c>
      <c r="O88" s="113">
        <f t="shared" si="64"/>
        <v>1.1000000000000001</v>
      </c>
      <c r="P88" s="112">
        <f t="shared" si="65"/>
        <v>190.07999999999998</v>
      </c>
      <c r="Q88" s="141"/>
      <c r="R88" s="141"/>
      <c r="S88" s="141"/>
    </row>
    <row r="89" spans="1:19">
      <c r="A89" s="139"/>
      <c r="B89" s="139"/>
      <c r="C89" s="112">
        <v>21</v>
      </c>
      <c r="D89" s="112" t="s">
        <v>20</v>
      </c>
      <c r="E89" s="112" t="s">
        <v>35</v>
      </c>
      <c r="F89" s="113">
        <v>1.5</v>
      </c>
      <c r="G89" s="113">
        <v>1.5</v>
      </c>
      <c r="H89" s="113">
        <f t="shared" si="63"/>
        <v>2.25</v>
      </c>
      <c r="I89" s="114">
        <v>1.26</v>
      </c>
      <c r="J89" s="112">
        <v>1</v>
      </c>
      <c r="K89" s="115">
        <f t="shared" si="66"/>
        <v>64</v>
      </c>
      <c r="L89" s="112">
        <f t="shared" si="67"/>
        <v>181.44</v>
      </c>
      <c r="M89" s="113">
        <v>0.1</v>
      </c>
      <c r="N89" s="113">
        <f t="shared" si="69"/>
        <v>0</v>
      </c>
      <c r="O89" s="113">
        <f t="shared" si="64"/>
        <v>1.1000000000000001</v>
      </c>
      <c r="P89" s="112">
        <f t="shared" si="65"/>
        <v>199.584</v>
      </c>
      <c r="Q89" s="141"/>
      <c r="R89" s="141"/>
      <c r="S89" s="139"/>
    </row>
    <row r="90" spans="1:19">
      <c r="A90" s="142">
        <v>205</v>
      </c>
      <c r="B90" s="140" t="s">
        <v>19</v>
      </c>
      <c r="C90" s="112">
        <v>21</v>
      </c>
      <c r="D90" s="112" t="s">
        <v>11</v>
      </c>
      <c r="E90" s="112" t="s">
        <v>35</v>
      </c>
      <c r="F90" s="113">
        <v>3</v>
      </c>
      <c r="G90" s="113">
        <v>3</v>
      </c>
      <c r="H90" s="113">
        <f t="shared" si="63"/>
        <v>9</v>
      </c>
      <c r="I90" s="114">
        <v>0.21</v>
      </c>
      <c r="J90" s="112">
        <v>1</v>
      </c>
      <c r="K90" s="115">
        <f t="shared" si="66"/>
        <v>64</v>
      </c>
      <c r="L90" s="112">
        <f t="shared" si="67"/>
        <v>120.96</v>
      </c>
      <c r="M90" s="113">
        <v>0.1</v>
      </c>
      <c r="N90" s="113">
        <f t="shared" si="69"/>
        <v>0</v>
      </c>
      <c r="O90" s="113">
        <f t="shared" si="64"/>
        <v>1.1000000000000001</v>
      </c>
      <c r="P90" s="112">
        <f t="shared" si="65"/>
        <v>133.05600000000001</v>
      </c>
      <c r="Q90" s="141">
        <f>17*H91</f>
        <v>255</v>
      </c>
      <c r="R90" s="141">
        <f>3*0.28*1.2*H91*K90</f>
        <v>967.68000000000006</v>
      </c>
      <c r="S90" s="141">
        <f>SUM(P90:P92)+SUM(R90:R92)+SUM(Q90:Q92)</f>
        <v>1745.4</v>
      </c>
    </row>
    <row r="91" spans="1:19">
      <c r="A91" s="142"/>
      <c r="B91" s="140"/>
      <c r="C91" s="112">
        <v>21</v>
      </c>
      <c r="D91" s="112" t="s">
        <v>46</v>
      </c>
      <c r="E91" s="112" t="s">
        <v>35</v>
      </c>
      <c r="F91" s="113">
        <v>5</v>
      </c>
      <c r="G91" s="113">
        <v>3</v>
      </c>
      <c r="H91" s="113">
        <f t="shared" si="63"/>
        <v>15</v>
      </c>
      <c r="I91" s="114">
        <v>0.18</v>
      </c>
      <c r="J91" s="112">
        <v>1</v>
      </c>
      <c r="K91" s="115">
        <f t="shared" si="66"/>
        <v>64</v>
      </c>
      <c r="L91" s="112">
        <f t="shared" si="67"/>
        <v>172.79999999999998</v>
      </c>
      <c r="M91" s="113">
        <v>0.1</v>
      </c>
      <c r="N91" s="113">
        <f t="shared" si="69"/>
        <v>0</v>
      </c>
      <c r="O91" s="113">
        <f t="shared" si="64"/>
        <v>1.1000000000000001</v>
      </c>
      <c r="P91" s="112">
        <f t="shared" si="65"/>
        <v>190.07999999999998</v>
      </c>
      <c r="Q91" s="141"/>
      <c r="R91" s="141"/>
      <c r="S91" s="141"/>
    </row>
    <row r="92" spans="1:19">
      <c r="A92" s="139"/>
      <c r="B92" s="139"/>
      <c r="C92" s="112">
        <v>21</v>
      </c>
      <c r="D92" s="112" t="s">
        <v>20</v>
      </c>
      <c r="E92" s="112" t="s">
        <v>35</v>
      </c>
      <c r="F92" s="113">
        <v>1.5</v>
      </c>
      <c r="G92" s="113">
        <v>1.5</v>
      </c>
      <c r="H92" s="113">
        <f t="shared" si="63"/>
        <v>2.25</v>
      </c>
      <c r="I92" s="114">
        <v>1.26</v>
      </c>
      <c r="J92" s="112">
        <v>1</v>
      </c>
      <c r="K92" s="115">
        <f t="shared" si="66"/>
        <v>64</v>
      </c>
      <c r="L92" s="112">
        <f t="shared" si="67"/>
        <v>181.44</v>
      </c>
      <c r="M92" s="113">
        <v>0.1</v>
      </c>
      <c r="N92" s="113">
        <f t="shared" si="69"/>
        <v>0</v>
      </c>
      <c r="O92" s="113">
        <f t="shared" si="64"/>
        <v>1.1000000000000001</v>
      </c>
      <c r="P92" s="112">
        <f t="shared" si="65"/>
        <v>199.584</v>
      </c>
      <c r="Q92" s="141"/>
      <c r="R92" s="141"/>
      <c r="S92" s="139"/>
    </row>
    <row r="93" spans="1:19">
      <c r="A93" s="142">
        <v>206</v>
      </c>
      <c r="B93" s="140" t="s">
        <v>19</v>
      </c>
      <c r="C93" s="112">
        <v>21</v>
      </c>
      <c r="D93" s="112" t="s">
        <v>11</v>
      </c>
      <c r="E93" s="112" t="s">
        <v>35</v>
      </c>
      <c r="F93" s="113">
        <v>3</v>
      </c>
      <c r="G93" s="113">
        <v>3</v>
      </c>
      <c r="H93" s="113">
        <f t="shared" si="63"/>
        <v>9</v>
      </c>
      <c r="I93" s="114">
        <v>0.21</v>
      </c>
      <c r="J93" s="112">
        <v>1</v>
      </c>
      <c r="K93" s="115">
        <f t="shared" si="66"/>
        <v>64</v>
      </c>
      <c r="L93" s="112">
        <f t="shared" si="67"/>
        <v>120.96</v>
      </c>
      <c r="M93" s="113">
        <v>0.1</v>
      </c>
      <c r="N93" s="113">
        <f t="shared" si="69"/>
        <v>0</v>
      </c>
      <c r="O93" s="113">
        <f t="shared" si="64"/>
        <v>1.1000000000000001</v>
      </c>
      <c r="P93" s="112">
        <f t="shared" si="65"/>
        <v>133.05600000000001</v>
      </c>
      <c r="Q93" s="141">
        <f>17*H94</f>
        <v>255</v>
      </c>
      <c r="R93" s="141">
        <f>3*0.28*1.2*H94*K93</f>
        <v>967.68000000000006</v>
      </c>
      <c r="S93" s="141">
        <f>SUM(P93:P95)+SUM(R93:R95)+SUM(Q93:Q95)</f>
        <v>1745.4</v>
      </c>
    </row>
    <row r="94" spans="1:19">
      <c r="A94" s="142"/>
      <c r="B94" s="140"/>
      <c r="C94" s="112">
        <v>21</v>
      </c>
      <c r="D94" s="112" t="s">
        <v>46</v>
      </c>
      <c r="E94" s="112" t="s">
        <v>35</v>
      </c>
      <c r="F94" s="113">
        <v>5</v>
      </c>
      <c r="G94" s="113">
        <v>3</v>
      </c>
      <c r="H94" s="113">
        <f t="shared" si="63"/>
        <v>15</v>
      </c>
      <c r="I94" s="114">
        <v>0.18</v>
      </c>
      <c r="J94" s="112">
        <v>1</v>
      </c>
      <c r="K94" s="115">
        <f t="shared" si="66"/>
        <v>64</v>
      </c>
      <c r="L94" s="112">
        <f t="shared" si="67"/>
        <v>172.79999999999998</v>
      </c>
      <c r="M94" s="113">
        <v>0.1</v>
      </c>
      <c r="N94" s="113">
        <f t="shared" si="69"/>
        <v>0</v>
      </c>
      <c r="O94" s="113">
        <f t="shared" si="64"/>
        <v>1.1000000000000001</v>
      </c>
      <c r="P94" s="112">
        <f t="shared" si="65"/>
        <v>190.07999999999998</v>
      </c>
      <c r="Q94" s="141"/>
      <c r="R94" s="141"/>
      <c r="S94" s="141"/>
    </row>
    <row r="95" spans="1:19">
      <c r="A95" s="139"/>
      <c r="B95" s="139"/>
      <c r="C95" s="112">
        <v>21</v>
      </c>
      <c r="D95" s="112" t="s">
        <v>20</v>
      </c>
      <c r="E95" s="112" t="s">
        <v>35</v>
      </c>
      <c r="F95" s="113">
        <v>1.5</v>
      </c>
      <c r="G95" s="113">
        <v>1.5</v>
      </c>
      <c r="H95" s="113">
        <f t="shared" si="63"/>
        <v>2.25</v>
      </c>
      <c r="I95" s="114">
        <v>1.26</v>
      </c>
      <c r="J95" s="112">
        <v>1</v>
      </c>
      <c r="K95" s="115">
        <f t="shared" si="66"/>
        <v>64</v>
      </c>
      <c r="L95" s="112">
        <f t="shared" si="67"/>
        <v>181.44</v>
      </c>
      <c r="M95" s="113">
        <v>0.1</v>
      </c>
      <c r="N95" s="113">
        <f t="shared" si="69"/>
        <v>0</v>
      </c>
      <c r="O95" s="113">
        <f t="shared" si="64"/>
        <v>1.1000000000000001</v>
      </c>
      <c r="P95" s="112">
        <f t="shared" si="65"/>
        <v>199.584</v>
      </c>
      <c r="Q95" s="141"/>
      <c r="R95" s="141"/>
      <c r="S95" s="139"/>
    </row>
    <row r="96" spans="1:19">
      <c r="A96" s="142">
        <v>207</v>
      </c>
      <c r="B96" s="140" t="s">
        <v>19</v>
      </c>
      <c r="C96" s="112">
        <v>21</v>
      </c>
      <c r="D96" s="112" t="s">
        <v>11</v>
      </c>
      <c r="E96" s="112" t="s">
        <v>35</v>
      </c>
      <c r="F96" s="113">
        <v>3</v>
      </c>
      <c r="G96" s="113">
        <v>3</v>
      </c>
      <c r="H96" s="113">
        <f t="shared" si="63"/>
        <v>9</v>
      </c>
      <c r="I96" s="114">
        <v>0.21</v>
      </c>
      <c r="J96" s="112">
        <v>1</v>
      </c>
      <c r="K96" s="115">
        <f t="shared" si="66"/>
        <v>64</v>
      </c>
      <c r="L96" s="112">
        <f t="shared" si="67"/>
        <v>120.96</v>
      </c>
      <c r="M96" s="113">
        <v>0.1</v>
      </c>
      <c r="N96" s="113">
        <f t="shared" si="69"/>
        <v>0</v>
      </c>
      <c r="O96" s="113">
        <f t="shared" si="64"/>
        <v>1.1000000000000001</v>
      </c>
      <c r="P96" s="112">
        <f t="shared" si="65"/>
        <v>133.05600000000001</v>
      </c>
      <c r="Q96" s="141">
        <f>17*H97</f>
        <v>255</v>
      </c>
      <c r="R96" s="141">
        <f t="shared" ref="R96" si="70">3*0.28*1.2*H96*K96</f>
        <v>580.60799999999995</v>
      </c>
      <c r="S96" s="141">
        <f>SUM(P96:P98)+SUM(R96:R98)+SUM(Q96:Q98)</f>
        <v>1358.328</v>
      </c>
    </row>
    <row r="97" spans="1:19">
      <c r="A97" s="142"/>
      <c r="B97" s="140"/>
      <c r="C97" s="112">
        <v>21</v>
      </c>
      <c r="D97" s="112" t="s">
        <v>46</v>
      </c>
      <c r="E97" s="112" t="s">
        <v>35</v>
      </c>
      <c r="F97" s="113">
        <v>5</v>
      </c>
      <c r="G97" s="113">
        <v>3</v>
      </c>
      <c r="H97" s="113">
        <f t="shared" si="63"/>
        <v>15</v>
      </c>
      <c r="I97" s="114">
        <v>0.18</v>
      </c>
      <c r="J97" s="112">
        <v>1</v>
      </c>
      <c r="K97" s="115">
        <f t="shared" si="66"/>
        <v>64</v>
      </c>
      <c r="L97" s="112">
        <f t="shared" si="67"/>
        <v>172.79999999999998</v>
      </c>
      <c r="M97" s="113">
        <v>0.1</v>
      </c>
      <c r="N97" s="113">
        <f t="shared" si="69"/>
        <v>0</v>
      </c>
      <c r="O97" s="113">
        <f t="shared" si="64"/>
        <v>1.1000000000000001</v>
      </c>
      <c r="P97" s="112">
        <f t="shared" si="65"/>
        <v>190.07999999999998</v>
      </c>
      <c r="Q97" s="141"/>
      <c r="R97" s="141"/>
      <c r="S97" s="141"/>
    </row>
    <row r="98" spans="1:19">
      <c r="A98" s="139"/>
      <c r="B98" s="139"/>
      <c r="C98" s="112">
        <v>21</v>
      </c>
      <c r="D98" s="112" t="s">
        <v>20</v>
      </c>
      <c r="E98" s="112" t="s">
        <v>35</v>
      </c>
      <c r="F98" s="113">
        <v>1.5</v>
      </c>
      <c r="G98" s="113">
        <v>1.5</v>
      </c>
      <c r="H98" s="113">
        <f t="shared" si="63"/>
        <v>2.25</v>
      </c>
      <c r="I98" s="114">
        <v>1.26</v>
      </c>
      <c r="J98" s="112">
        <v>1</v>
      </c>
      <c r="K98" s="115">
        <f t="shared" si="66"/>
        <v>64</v>
      </c>
      <c r="L98" s="112">
        <f t="shared" si="67"/>
        <v>181.44</v>
      </c>
      <c r="M98" s="113">
        <v>0.1</v>
      </c>
      <c r="N98" s="113">
        <f t="shared" si="69"/>
        <v>0</v>
      </c>
      <c r="O98" s="113">
        <f t="shared" si="64"/>
        <v>1.1000000000000001</v>
      </c>
      <c r="P98" s="112">
        <f t="shared" si="65"/>
        <v>199.584</v>
      </c>
      <c r="Q98" s="141"/>
      <c r="R98" s="141"/>
      <c r="S98" s="139"/>
    </row>
    <row r="99" spans="1:19">
      <c r="A99" s="142">
        <v>208</v>
      </c>
      <c r="B99" s="140" t="s">
        <v>38</v>
      </c>
      <c r="C99" s="112">
        <v>20</v>
      </c>
      <c r="D99" s="112" t="s">
        <v>11</v>
      </c>
      <c r="E99" s="112" t="s">
        <v>35</v>
      </c>
      <c r="F99" s="113">
        <v>3</v>
      </c>
      <c r="G99" s="113">
        <v>3</v>
      </c>
      <c r="H99" s="113">
        <f t="shared" si="63"/>
        <v>9</v>
      </c>
      <c r="I99" s="114">
        <v>0.21</v>
      </c>
      <c r="J99" s="112">
        <v>1</v>
      </c>
      <c r="K99" s="115">
        <f t="shared" si="66"/>
        <v>63</v>
      </c>
      <c r="L99" s="112">
        <f t="shared" si="67"/>
        <v>119.07</v>
      </c>
      <c r="M99" s="113">
        <v>0.1</v>
      </c>
      <c r="N99" s="113">
        <v>0</v>
      </c>
      <c r="O99" s="113">
        <f t="shared" si="64"/>
        <v>1.1000000000000001</v>
      </c>
      <c r="P99" s="112">
        <f t="shared" si="65"/>
        <v>130.977</v>
      </c>
      <c r="Q99" s="141">
        <f t="shared" ref="Q99" si="71">17*H99</f>
        <v>153</v>
      </c>
      <c r="R99" s="141">
        <f>3*0.28*1.2*H100*K99</f>
        <v>1104.9695999999999</v>
      </c>
      <c r="S99" s="141">
        <f>SUM(P99:P101)+SUM(R99:R101)+SUM(Q99:Q101)</f>
        <v>1802.4596999999999</v>
      </c>
    </row>
    <row r="100" spans="1:19">
      <c r="A100" s="142"/>
      <c r="B100" s="140"/>
      <c r="C100" s="112">
        <v>20</v>
      </c>
      <c r="D100" s="112" t="s">
        <v>46</v>
      </c>
      <c r="E100" s="112" t="s">
        <v>35</v>
      </c>
      <c r="F100" s="113">
        <v>5.8</v>
      </c>
      <c r="G100" s="113">
        <v>3</v>
      </c>
      <c r="H100" s="113">
        <f t="shared" si="63"/>
        <v>17.399999999999999</v>
      </c>
      <c r="I100" s="114">
        <v>0.18</v>
      </c>
      <c r="J100" s="112">
        <v>1</v>
      </c>
      <c r="K100" s="115">
        <f t="shared" si="66"/>
        <v>63</v>
      </c>
      <c r="L100" s="112">
        <f t="shared" si="67"/>
        <v>197.31599999999997</v>
      </c>
      <c r="M100" s="113">
        <v>0.1</v>
      </c>
      <c r="N100" s="113">
        <v>0</v>
      </c>
      <c r="O100" s="113">
        <f t="shared" si="64"/>
        <v>1.1000000000000001</v>
      </c>
      <c r="P100" s="112">
        <f t="shared" si="65"/>
        <v>217.04759999999999</v>
      </c>
      <c r="Q100" s="141"/>
      <c r="R100" s="141"/>
      <c r="S100" s="141"/>
    </row>
    <row r="101" spans="1:19">
      <c r="A101" s="139"/>
      <c r="B101" s="139"/>
      <c r="C101" s="112">
        <v>20</v>
      </c>
      <c r="D101" s="112" t="s">
        <v>20</v>
      </c>
      <c r="E101" s="112" t="s">
        <v>35</v>
      </c>
      <c r="F101" s="113">
        <v>1.5</v>
      </c>
      <c r="G101" s="113">
        <v>1.5</v>
      </c>
      <c r="H101" s="113">
        <f t="shared" si="63"/>
        <v>2.25</v>
      </c>
      <c r="I101" s="114">
        <v>1.26</v>
      </c>
      <c r="J101" s="112">
        <v>1</v>
      </c>
      <c r="K101" s="115">
        <f t="shared" si="66"/>
        <v>63</v>
      </c>
      <c r="L101" s="112">
        <f t="shared" si="67"/>
        <v>178.60499999999999</v>
      </c>
      <c r="M101" s="113">
        <v>0.1</v>
      </c>
      <c r="N101" s="113">
        <v>0</v>
      </c>
      <c r="O101" s="113">
        <f t="shared" si="64"/>
        <v>1.1000000000000001</v>
      </c>
      <c r="P101" s="112">
        <f t="shared" si="65"/>
        <v>196.46549999999999</v>
      </c>
      <c r="Q101" s="141"/>
      <c r="R101" s="141"/>
      <c r="S101" s="139"/>
    </row>
    <row r="102" spans="1:19">
      <c r="A102" s="142">
        <v>209</v>
      </c>
      <c r="B102" s="140" t="s">
        <v>36</v>
      </c>
      <c r="C102" s="112">
        <v>25</v>
      </c>
      <c r="D102" s="112" t="s">
        <v>11</v>
      </c>
      <c r="E102" s="112" t="s">
        <v>35</v>
      </c>
      <c r="F102" s="113">
        <v>3</v>
      </c>
      <c r="G102" s="113">
        <v>3</v>
      </c>
      <c r="H102" s="113">
        <f t="shared" si="63"/>
        <v>9</v>
      </c>
      <c r="I102" s="114">
        <v>0.21</v>
      </c>
      <c r="J102" s="112">
        <v>1</v>
      </c>
      <c r="K102" s="115">
        <f t="shared" si="66"/>
        <v>68</v>
      </c>
      <c r="L102" s="112">
        <f t="shared" si="67"/>
        <v>128.51999999999998</v>
      </c>
      <c r="M102" s="113">
        <v>0.1</v>
      </c>
      <c r="N102" s="113">
        <f t="shared" ref="N102:N104" si="72">IF(C102=20,0.05,0)</f>
        <v>0</v>
      </c>
      <c r="O102" s="113">
        <f t="shared" si="64"/>
        <v>1.1000000000000001</v>
      </c>
      <c r="P102" s="112">
        <f t="shared" si="65"/>
        <v>141.37199999999999</v>
      </c>
      <c r="Q102" s="141">
        <f t="shared" ref="Q102" si="73">17*H102</f>
        <v>153</v>
      </c>
      <c r="R102" s="141">
        <f>3*0.28*1.2*H103*K102</f>
        <v>1192.6655999999998</v>
      </c>
      <c r="S102" s="141">
        <f>SUM(P102:P104)+SUM(R102:R104)+SUM(Q102:Q104)</f>
        <v>1933.3691999999996</v>
      </c>
    </row>
    <row r="103" spans="1:19">
      <c r="A103" s="142"/>
      <c r="B103" s="140"/>
      <c r="C103" s="112">
        <v>25</v>
      </c>
      <c r="D103" s="112" t="s">
        <v>46</v>
      </c>
      <c r="E103" s="112" t="s">
        <v>35</v>
      </c>
      <c r="F103" s="113">
        <v>5.8</v>
      </c>
      <c r="G103" s="113">
        <v>3</v>
      </c>
      <c r="H103" s="113">
        <f t="shared" si="63"/>
        <v>17.399999999999999</v>
      </c>
      <c r="I103" s="114">
        <v>0.18</v>
      </c>
      <c r="J103" s="112">
        <v>1</v>
      </c>
      <c r="K103" s="115">
        <f t="shared" si="66"/>
        <v>68</v>
      </c>
      <c r="L103" s="112">
        <f t="shared" si="67"/>
        <v>212.97599999999997</v>
      </c>
      <c r="M103" s="113">
        <v>0.1</v>
      </c>
      <c r="N103" s="113">
        <f t="shared" si="72"/>
        <v>0</v>
      </c>
      <c r="O103" s="113">
        <f t="shared" si="64"/>
        <v>1.1000000000000001</v>
      </c>
      <c r="P103" s="112">
        <f t="shared" si="65"/>
        <v>234.27359999999999</v>
      </c>
      <c r="Q103" s="141"/>
      <c r="R103" s="141"/>
      <c r="S103" s="141"/>
    </row>
    <row r="104" spans="1:19">
      <c r="A104" s="139"/>
      <c r="B104" s="139"/>
      <c r="C104" s="112">
        <v>25</v>
      </c>
      <c r="D104" s="112" t="s">
        <v>20</v>
      </c>
      <c r="E104" s="112" t="s">
        <v>35</v>
      </c>
      <c r="F104" s="113">
        <v>1.5</v>
      </c>
      <c r="G104" s="113">
        <v>1.5</v>
      </c>
      <c r="H104" s="113">
        <f t="shared" si="63"/>
        <v>2.25</v>
      </c>
      <c r="I104" s="114">
        <v>1.26</v>
      </c>
      <c r="J104" s="112">
        <v>1</v>
      </c>
      <c r="K104" s="115">
        <f t="shared" si="66"/>
        <v>68</v>
      </c>
      <c r="L104" s="112">
        <f t="shared" si="67"/>
        <v>192.78</v>
      </c>
      <c r="M104" s="113">
        <v>0.1</v>
      </c>
      <c r="N104" s="113">
        <f t="shared" si="72"/>
        <v>0</v>
      </c>
      <c r="O104" s="113">
        <f t="shared" si="64"/>
        <v>1.1000000000000001</v>
      </c>
      <c r="P104" s="112">
        <f t="shared" si="65"/>
        <v>212.05800000000002</v>
      </c>
      <c r="Q104" s="141"/>
      <c r="R104" s="141"/>
      <c r="S104" s="139"/>
    </row>
    <row r="105" spans="1:19" ht="15" customHeight="1">
      <c r="A105" s="142">
        <v>210</v>
      </c>
      <c r="B105" s="140" t="s">
        <v>19</v>
      </c>
      <c r="C105" s="112">
        <v>23</v>
      </c>
      <c r="D105" s="112" t="s">
        <v>11</v>
      </c>
      <c r="E105" s="112" t="s">
        <v>39</v>
      </c>
      <c r="F105" s="113">
        <v>6.4550000000000001</v>
      </c>
      <c r="G105" s="113">
        <v>3</v>
      </c>
      <c r="H105" s="113">
        <f t="shared" si="63"/>
        <v>19.365000000000002</v>
      </c>
      <c r="I105" s="114">
        <v>0.21</v>
      </c>
      <c r="J105" s="112">
        <v>1</v>
      </c>
      <c r="K105" s="115">
        <f>43+C105</f>
        <v>66</v>
      </c>
      <c r="L105" s="112">
        <f>I105*H105*K105*J105</f>
        <v>268.39890000000003</v>
      </c>
      <c r="M105" s="113">
        <v>0.05</v>
      </c>
      <c r="N105" s="113">
        <v>0.05</v>
      </c>
      <c r="O105" s="113">
        <f t="shared" si="64"/>
        <v>1.1000000000000001</v>
      </c>
      <c r="P105" s="112">
        <f t="shared" si="65"/>
        <v>295.23879000000005</v>
      </c>
      <c r="Q105" s="141">
        <f>17*H107</f>
        <v>276.08</v>
      </c>
      <c r="R105" s="141">
        <f>3*0.28*1.2*H107*K105</f>
        <v>1080.4147199999998</v>
      </c>
      <c r="S105" s="141">
        <f>SUM(P105:P108,)+SUM(R105:R108)+SUM(Q105:Q108)</f>
        <v>2244.3420649999998</v>
      </c>
    </row>
    <row r="106" spans="1:19" ht="15" customHeight="1">
      <c r="A106" s="139"/>
      <c r="B106" s="139"/>
      <c r="C106" s="112">
        <v>23</v>
      </c>
      <c r="D106" s="112" t="s">
        <v>11</v>
      </c>
      <c r="E106" s="112" t="s">
        <v>35</v>
      </c>
      <c r="F106" s="113">
        <v>3.4550000000000001</v>
      </c>
      <c r="G106" s="113">
        <v>3</v>
      </c>
      <c r="H106" s="113">
        <f t="shared" si="63"/>
        <v>10.365</v>
      </c>
      <c r="I106" s="114">
        <v>0.21</v>
      </c>
      <c r="J106" s="112">
        <v>1</v>
      </c>
      <c r="K106" s="115">
        <f t="shared" ref="K106:K108" si="74">43+C106</f>
        <v>66</v>
      </c>
      <c r="L106" s="112">
        <f t="shared" ref="L106:L108" si="75">I106*H106*K106*J106</f>
        <v>143.65889999999999</v>
      </c>
      <c r="M106" s="113">
        <v>0.1</v>
      </c>
      <c r="N106" s="113">
        <v>0.05</v>
      </c>
      <c r="O106" s="113">
        <f t="shared" si="64"/>
        <v>1.1500000000000001</v>
      </c>
      <c r="P106" s="112">
        <f t="shared" si="65"/>
        <v>165.20773500000001</v>
      </c>
      <c r="Q106" s="141"/>
      <c r="R106" s="141"/>
      <c r="S106" s="139"/>
    </row>
    <row r="107" spans="1:19">
      <c r="A107" s="139"/>
      <c r="B107" s="139"/>
      <c r="C107" s="112">
        <v>23</v>
      </c>
      <c r="D107" s="112" t="s">
        <v>46</v>
      </c>
      <c r="E107" s="112" t="s">
        <v>39</v>
      </c>
      <c r="F107" s="113">
        <v>5.8</v>
      </c>
      <c r="G107" s="113">
        <v>2.8</v>
      </c>
      <c r="H107" s="113">
        <f t="shared" si="63"/>
        <v>16.239999999999998</v>
      </c>
      <c r="I107" s="114">
        <v>0.18</v>
      </c>
      <c r="J107" s="112">
        <v>1</v>
      </c>
      <c r="K107" s="115">
        <f t="shared" si="74"/>
        <v>66</v>
      </c>
      <c r="L107" s="112">
        <f t="shared" si="75"/>
        <v>192.93119999999996</v>
      </c>
      <c r="M107" s="113">
        <v>0.05</v>
      </c>
      <c r="N107" s="113">
        <v>0.05</v>
      </c>
      <c r="O107" s="113">
        <f t="shared" si="64"/>
        <v>1.1000000000000001</v>
      </c>
      <c r="P107" s="112">
        <f t="shared" si="65"/>
        <v>212.22431999999998</v>
      </c>
      <c r="Q107" s="141"/>
      <c r="R107" s="141"/>
      <c r="S107" s="139"/>
    </row>
    <row r="108" spans="1:19" s="23" customFormat="1">
      <c r="A108" s="139"/>
      <c r="B108" s="139"/>
      <c r="C108" s="112">
        <v>23</v>
      </c>
      <c r="D108" s="112" t="s">
        <v>20</v>
      </c>
      <c r="E108" s="112" t="s">
        <v>35</v>
      </c>
      <c r="F108" s="113">
        <v>1.5</v>
      </c>
      <c r="G108" s="113">
        <v>1.5</v>
      </c>
      <c r="H108" s="113">
        <f t="shared" si="63"/>
        <v>2.25</v>
      </c>
      <c r="I108" s="114">
        <v>1.26</v>
      </c>
      <c r="J108" s="112">
        <v>1</v>
      </c>
      <c r="K108" s="115">
        <f t="shared" si="74"/>
        <v>66</v>
      </c>
      <c r="L108" s="112">
        <f t="shared" si="75"/>
        <v>187.10999999999999</v>
      </c>
      <c r="M108" s="113">
        <v>0.1</v>
      </c>
      <c r="N108" s="113">
        <v>0.05</v>
      </c>
      <c r="O108" s="113">
        <f t="shared" si="64"/>
        <v>1.1500000000000001</v>
      </c>
      <c r="P108" s="112">
        <f t="shared" si="65"/>
        <v>215.1765</v>
      </c>
      <c r="Q108" s="141"/>
      <c r="R108" s="141"/>
      <c r="S108" s="139"/>
    </row>
    <row r="109" spans="1:19">
      <c r="A109" s="142">
        <v>211</v>
      </c>
      <c r="B109" s="140" t="s">
        <v>19</v>
      </c>
      <c r="C109" s="112">
        <v>23</v>
      </c>
      <c r="D109" s="112" t="s">
        <v>11</v>
      </c>
      <c r="E109" s="112" t="s">
        <v>39</v>
      </c>
      <c r="F109" s="113">
        <v>6.4550000000000001</v>
      </c>
      <c r="G109" s="113">
        <v>3</v>
      </c>
      <c r="H109" s="113">
        <f t="shared" si="63"/>
        <v>19.365000000000002</v>
      </c>
      <c r="I109" s="114">
        <v>0.21</v>
      </c>
      <c r="J109" s="112">
        <v>1</v>
      </c>
      <c r="K109" s="115">
        <f>43+C109</f>
        <v>66</v>
      </c>
      <c r="L109" s="112">
        <f>I109*H109*K109*J109</f>
        <v>268.39890000000003</v>
      </c>
      <c r="M109" s="113">
        <v>0.05</v>
      </c>
      <c r="N109" s="113">
        <v>0.05</v>
      </c>
      <c r="O109" s="113">
        <f t="shared" si="64"/>
        <v>1.1000000000000001</v>
      </c>
      <c r="P109" s="112">
        <f t="shared" si="65"/>
        <v>295.23879000000005</v>
      </c>
      <c r="Q109" s="141">
        <f>17*H111</f>
        <v>276.08</v>
      </c>
      <c r="R109" s="141">
        <f>3*0.28*1.2*H111*K109</f>
        <v>1080.4147199999998</v>
      </c>
      <c r="S109" s="141">
        <f>SUM(P109:P112,)+SUM(R109:R112)+SUM(Q109:Q112)</f>
        <v>2211.265175</v>
      </c>
    </row>
    <row r="110" spans="1:19">
      <c r="A110" s="139"/>
      <c r="B110" s="139"/>
      <c r="C110" s="112">
        <v>23</v>
      </c>
      <c r="D110" s="112" t="s">
        <v>11</v>
      </c>
      <c r="E110" s="112" t="s">
        <v>40</v>
      </c>
      <c r="F110" s="113">
        <v>3.4550000000000001</v>
      </c>
      <c r="G110" s="113">
        <v>3</v>
      </c>
      <c r="H110" s="113">
        <f t="shared" si="63"/>
        <v>10.365</v>
      </c>
      <c r="I110" s="114">
        <v>0.21</v>
      </c>
      <c r="J110" s="112">
        <v>1</v>
      </c>
      <c r="K110" s="115">
        <f t="shared" ref="K110:K130" si="76">43+C110</f>
        <v>66</v>
      </c>
      <c r="L110" s="112">
        <f t="shared" ref="L110:L130" si="77">I110*H110*K110*J110</f>
        <v>143.65889999999999</v>
      </c>
      <c r="M110" s="113">
        <v>0</v>
      </c>
      <c r="N110" s="113">
        <v>0.05</v>
      </c>
      <c r="O110" s="113">
        <f t="shared" si="64"/>
        <v>1.05</v>
      </c>
      <c r="P110" s="112">
        <f t="shared" si="65"/>
        <v>150.84184500000001</v>
      </c>
      <c r="Q110" s="141"/>
      <c r="R110" s="141"/>
      <c r="S110" s="139"/>
    </row>
    <row r="111" spans="1:19">
      <c r="A111" s="139"/>
      <c r="B111" s="139"/>
      <c r="C111" s="112">
        <v>23</v>
      </c>
      <c r="D111" s="112" t="s">
        <v>46</v>
      </c>
      <c r="E111" s="112" t="s">
        <v>39</v>
      </c>
      <c r="F111" s="113">
        <v>5.8</v>
      </c>
      <c r="G111" s="113">
        <v>2.8</v>
      </c>
      <c r="H111" s="113">
        <f t="shared" si="63"/>
        <v>16.239999999999998</v>
      </c>
      <c r="I111" s="114">
        <v>0.18</v>
      </c>
      <c r="J111" s="112">
        <v>1</v>
      </c>
      <c r="K111" s="115">
        <f t="shared" si="76"/>
        <v>66</v>
      </c>
      <c r="L111" s="112">
        <f t="shared" si="77"/>
        <v>192.93119999999996</v>
      </c>
      <c r="M111" s="113">
        <v>0.05</v>
      </c>
      <c r="N111" s="113">
        <v>0.05</v>
      </c>
      <c r="O111" s="113">
        <f t="shared" si="64"/>
        <v>1.1000000000000001</v>
      </c>
      <c r="P111" s="112">
        <f t="shared" si="65"/>
        <v>212.22431999999998</v>
      </c>
      <c r="Q111" s="141"/>
      <c r="R111" s="141"/>
      <c r="S111" s="139"/>
    </row>
    <row r="112" spans="1:19">
      <c r="A112" s="139"/>
      <c r="B112" s="139"/>
      <c r="C112" s="112">
        <v>23</v>
      </c>
      <c r="D112" s="112" t="s">
        <v>20</v>
      </c>
      <c r="E112" s="112" t="s">
        <v>40</v>
      </c>
      <c r="F112" s="113">
        <v>1.5</v>
      </c>
      <c r="G112" s="113">
        <v>1.5</v>
      </c>
      <c r="H112" s="113">
        <f t="shared" si="63"/>
        <v>2.25</v>
      </c>
      <c r="I112" s="114">
        <v>1.26</v>
      </c>
      <c r="J112" s="112">
        <v>1</v>
      </c>
      <c r="K112" s="115">
        <f t="shared" si="76"/>
        <v>66</v>
      </c>
      <c r="L112" s="112">
        <f t="shared" si="77"/>
        <v>187.10999999999999</v>
      </c>
      <c r="M112" s="113">
        <v>0</v>
      </c>
      <c r="N112" s="113">
        <v>0.05</v>
      </c>
      <c r="O112" s="113">
        <f t="shared" si="64"/>
        <v>1.05</v>
      </c>
      <c r="P112" s="112">
        <f t="shared" si="65"/>
        <v>196.46549999999999</v>
      </c>
      <c r="Q112" s="141"/>
      <c r="R112" s="141"/>
      <c r="S112" s="139"/>
    </row>
    <row r="113" spans="1:19">
      <c r="A113" s="142">
        <v>212</v>
      </c>
      <c r="B113" s="140" t="s">
        <v>19</v>
      </c>
      <c r="C113" s="112">
        <v>21</v>
      </c>
      <c r="D113" s="112" t="s">
        <v>11</v>
      </c>
      <c r="E113" s="112" t="s">
        <v>40</v>
      </c>
      <c r="F113" s="113">
        <v>3</v>
      </c>
      <c r="G113" s="113">
        <v>3</v>
      </c>
      <c r="H113" s="113">
        <f t="shared" si="63"/>
        <v>9</v>
      </c>
      <c r="I113" s="114">
        <v>0.21</v>
      </c>
      <c r="J113" s="112">
        <v>1</v>
      </c>
      <c r="K113" s="115">
        <f t="shared" si="76"/>
        <v>64</v>
      </c>
      <c r="L113" s="112">
        <f t="shared" si="77"/>
        <v>120.96</v>
      </c>
      <c r="M113" s="113">
        <v>0</v>
      </c>
      <c r="N113" s="113">
        <f t="shared" ref="N113:N130" si="78">IF(C113=20,0.05,0)</f>
        <v>0</v>
      </c>
      <c r="O113" s="113">
        <f t="shared" si="64"/>
        <v>1</v>
      </c>
      <c r="P113" s="112">
        <f t="shared" si="65"/>
        <v>120.96</v>
      </c>
      <c r="Q113" s="141">
        <f>17*H114</f>
        <v>255</v>
      </c>
      <c r="R113" s="141">
        <f>3*0.28*1.2*H114*K113</f>
        <v>967.68000000000006</v>
      </c>
      <c r="S113" s="141">
        <f>SUM(P113:P115)+SUM(R113:R115)+SUM(Q113:Q115)</f>
        <v>1697.88</v>
      </c>
    </row>
    <row r="114" spans="1:19">
      <c r="A114" s="142"/>
      <c r="B114" s="140"/>
      <c r="C114" s="112">
        <v>21</v>
      </c>
      <c r="D114" s="112" t="s">
        <v>46</v>
      </c>
      <c r="E114" s="112" t="s">
        <v>40</v>
      </c>
      <c r="F114" s="113">
        <v>5</v>
      </c>
      <c r="G114" s="113">
        <v>3</v>
      </c>
      <c r="H114" s="113">
        <f t="shared" si="63"/>
        <v>15</v>
      </c>
      <c r="I114" s="114">
        <v>0.18</v>
      </c>
      <c r="J114" s="112">
        <v>1</v>
      </c>
      <c r="K114" s="115">
        <f t="shared" si="76"/>
        <v>64</v>
      </c>
      <c r="L114" s="112">
        <f t="shared" si="77"/>
        <v>172.79999999999998</v>
      </c>
      <c r="M114" s="113">
        <v>0</v>
      </c>
      <c r="N114" s="113">
        <f t="shared" si="78"/>
        <v>0</v>
      </c>
      <c r="O114" s="113">
        <f t="shared" si="64"/>
        <v>1</v>
      </c>
      <c r="P114" s="112">
        <f t="shared" si="65"/>
        <v>172.79999999999998</v>
      </c>
      <c r="Q114" s="141"/>
      <c r="R114" s="141"/>
      <c r="S114" s="141"/>
    </row>
    <row r="115" spans="1:19">
      <c r="A115" s="139"/>
      <c r="B115" s="139"/>
      <c r="C115" s="112">
        <v>21</v>
      </c>
      <c r="D115" s="112" t="s">
        <v>20</v>
      </c>
      <c r="E115" s="112" t="s">
        <v>40</v>
      </c>
      <c r="F115" s="113">
        <v>1.5</v>
      </c>
      <c r="G115" s="113">
        <v>1.5</v>
      </c>
      <c r="H115" s="113">
        <f t="shared" si="63"/>
        <v>2.25</v>
      </c>
      <c r="I115" s="114">
        <v>1.26</v>
      </c>
      <c r="J115" s="112">
        <v>1</v>
      </c>
      <c r="K115" s="115">
        <f t="shared" si="76"/>
        <v>64</v>
      </c>
      <c r="L115" s="112">
        <f t="shared" si="77"/>
        <v>181.44</v>
      </c>
      <c r="M115" s="113">
        <v>0</v>
      </c>
      <c r="N115" s="113">
        <f t="shared" si="78"/>
        <v>0</v>
      </c>
      <c r="O115" s="113">
        <f t="shared" si="64"/>
        <v>1</v>
      </c>
      <c r="P115" s="112">
        <f t="shared" si="65"/>
        <v>181.44</v>
      </c>
      <c r="Q115" s="141"/>
      <c r="R115" s="141"/>
      <c r="S115" s="139"/>
    </row>
    <row r="116" spans="1:19">
      <c r="A116" s="142">
        <v>214</v>
      </c>
      <c r="B116" s="140" t="s">
        <v>19</v>
      </c>
      <c r="C116" s="112">
        <v>21</v>
      </c>
      <c r="D116" s="112" t="s">
        <v>11</v>
      </c>
      <c r="E116" s="112" t="s">
        <v>40</v>
      </c>
      <c r="F116" s="113">
        <v>3</v>
      </c>
      <c r="G116" s="113">
        <v>3</v>
      </c>
      <c r="H116" s="113">
        <f t="shared" ref="H116:H127" si="79">F116*G116</f>
        <v>9</v>
      </c>
      <c r="I116" s="114">
        <v>0.21</v>
      </c>
      <c r="J116" s="112">
        <v>1</v>
      </c>
      <c r="K116" s="115">
        <f t="shared" si="76"/>
        <v>64</v>
      </c>
      <c r="L116" s="112">
        <f t="shared" si="77"/>
        <v>120.96</v>
      </c>
      <c r="M116" s="113">
        <v>0</v>
      </c>
      <c r="N116" s="113">
        <f t="shared" si="78"/>
        <v>0</v>
      </c>
      <c r="O116" s="113">
        <f t="shared" si="64"/>
        <v>1</v>
      </c>
      <c r="P116" s="112">
        <f t="shared" si="65"/>
        <v>120.96</v>
      </c>
      <c r="Q116" s="141">
        <f>17*H117</f>
        <v>255</v>
      </c>
      <c r="R116" s="141">
        <f>3*0.28*1.2*H117*K116</f>
        <v>967.68000000000006</v>
      </c>
      <c r="S116" s="141">
        <f>SUM(P116:P118)+SUM(R116:R118)+SUM(Q116:Q118)</f>
        <v>1697.88</v>
      </c>
    </row>
    <row r="117" spans="1:19">
      <c r="A117" s="142"/>
      <c r="B117" s="140"/>
      <c r="C117" s="112">
        <v>21</v>
      </c>
      <c r="D117" s="112" t="s">
        <v>46</v>
      </c>
      <c r="E117" s="112" t="s">
        <v>40</v>
      </c>
      <c r="F117" s="113">
        <v>5</v>
      </c>
      <c r="G117" s="113">
        <v>3</v>
      </c>
      <c r="H117" s="113">
        <f t="shared" si="79"/>
        <v>15</v>
      </c>
      <c r="I117" s="114">
        <v>0.18</v>
      </c>
      <c r="J117" s="112">
        <v>1</v>
      </c>
      <c r="K117" s="115">
        <f t="shared" si="76"/>
        <v>64</v>
      </c>
      <c r="L117" s="112">
        <f t="shared" si="77"/>
        <v>172.79999999999998</v>
      </c>
      <c r="M117" s="113">
        <v>0</v>
      </c>
      <c r="N117" s="113">
        <f t="shared" si="78"/>
        <v>0</v>
      </c>
      <c r="O117" s="113">
        <f t="shared" si="64"/>
        <v>1</v>
      </c>
      <c r="P117" s="112">
        <f t="shared" si="65"/>
        <v>172.79999999999998</v>
      </c>
      <c r="Q117" s="141"/>
      <c r="R117" s="141"/>
      <c r="S117" s="141"/>
    </row>
    <row r="118" spans="1:19">
      <c r="A118" s="139"/>
      <c r="B118" s="139"/>
      <c r="C118" s="112">
        <v>21</v>
      </c>
      <c r="D118" s="112" t="s">
        <v>20</v>
      </c>
      <c r="E118" s="112" t="s">
        <v>40</v>
      </c>
      <c r="F118" s="113">
        <v>1.5</v>
      </c>
      <c r="G118" s="113">
        <v>1.5</v>
      </c>
      <c r="H118" s="113">
        <f t="shared" si="79"/>
        <v>2.25</v>
      </c>
      <c r="I118" s="114">
        <v>1.26</v>
      </c>
      <c r="J118" s="112">
        <v>1</v>
      </c>
      <c r="K118" s="115">
        <f t="shared" si="76"/>
        <v>64</v>
      </c>
      <c r="L118" s="112">
        <f t="shared" si="77"/>
        <v>181.44</v>
      </c>
      <c r="M118" s="113">
        <v>0</v>
      </c>
      <c r="N118" s="113">
        <f t="shared" si="78"/>
        <v>0</v>
      </c>
      <c r="O118" s="113">
        <f t="shared" si="64"/>
        <v>1</v>
      </c>
      <c r="P118" s="112">
        <f t="shared" si="65"/>
        <v>181.44</v>
      </c>
      <c r="Q118" s="141"/>
      <c r="R118" s="141"/>
      <c r="S118" s="139"/>
    </row>
    <row r="119" spans="1:19">
      <c r="A119" s="142">
        <v>215</v>
      </c>
      <c r="B119" s="140" t="s">
        <v>19</v>
      </c>
      <c r="C119" s="112">
        <v>21</v>
      </c>
      <c r="D119" s="112" t="s">
        <v>11</v>
      </c>
      <c r="E119" s="112" t="s">
        <v>40</v>
      </c>
      <c r="F119" s="113">
        <v>3</v>
      </c>
      <c r="G119" s="113">
        <v>3</v>
      </c>
      <c r="H119" s="113">
        <f t="shared" si="79"/>
        <v>9</v>
      </c>
      <c r="I119" s="114">
        <v>0.21</v>
      </c>
      <c r="J119" s="112">
        <v>1</v>
      </c>
      <c r="K119" s="115">
        <f t="shared" si="76"/>
        <v>64</v>
      </c>
      <c r="L119" s="112">
        <f t="shared" si="77"/>
        <v>120.96</v>
      </c>
      <c r="M119" s="113">
        <v>0.1</v>
      </c>
      <c r="N119" s="113">
        <f t="shared" si="78"/>
        <v>0</v>
      </c>
      <c r="O119" s="113">
        <f t="shared" si="64"/>
        <v>1.1000000000000001</v>
      </c>
      <c r="P119" s="112">
        <f t="shared" si="65"/>
        <v>133.05600000000001</v>
      </c>
      <c r="Q119" s="141">
        <f>17*H120</f>
        <v>255</v>
      </c>
      <c r="R119" s="141">
        <f>3*0.28*1.2*H120*K119</f>
        <v>967.68000000000006</v>
      </c>
      <c r="S119" s="141">
        <f>SUM(P119:P121)+SUM(R119:R121)+SUM(Q119:Q121)</f>
        <v>1727.2560000000001</v>
      </c>
    </row>
    <row r="120" spans="1:19">
      <c r="A120" s="142"/>
      <c r="B120" s="140"/>
      <c r="C120" s="112">
        <v>21</v>
      </c>
      <c r="D120" s="112" t="s">
        <v>46</v>
      </c>
      <c r="E120" s="112" t="s">
        <v>40</v>
      </c>
      <c r="F120" s="113">
        <v>5</v>
      </c>
      <c r="G120" s="113">
        <v>3</v>
      </c>
      <c r="H120" s="113">
        <f t="shared" si="79"/>
        <v>15</v>
      </c>
      <c r="I120" s="114">
        <v>0.18</v>
      </c>
      <c r="J120" s="112">
        <v>1</v>
      </c>
      <c r="K120" s="115">
        <f t="shared" si="76"/>
        <v>64</v>
      </c>
      <c r="L120" s="112">
        <f t="shared" si="77"/>
        <v>172.79999999999998</v>
      </c>
      <c r="M120" s="113">
        <v>0.1</v>
      </c>
      <c r="N120" s="113">
        <f t="shared" si="78"/>
        <v>0</v>
      </c>
      <c r="O120" s="113">
        <f t="shared" si="64"/>
        <v>1.1000000000000001</v>
      </c>
      <c r="P120" s="112">
        <f t="shared" si="65"/>
        <v>190.07999999999998</v>
      </c>
      <c r="Q120" s="141"/>
      <c r="R120" s="141"/>
      <c r="S120" s="141"/>
    </row>
    <row r="121" spans="1:19">
      <c r="A121" s="139"/>
      <c r="B121" s="139"/>
      <c r="C121" s="112">
        <v>21</v>
      </c>
      <c r="D121" s="112" t="s">
        <v>20</v>
      </c>
      <c r="E121" s="112" t="s">
        <v>40</v>
      </c>
      <c r="F121" s="113">
        <v>1.5</v>
      </c>
      <c r="G121" s="113">
        <v>1.5</v>
      </c>
      <c r="H121" s="113">
        <f t="shared" si="79"/>
        <v>2.25</v>
      </c>
      <c r="I121" s="114">
        <v>1.26</v>
      </c>
      <c r="J121" s="112">
        <v>1</v>
      </c>
      <c r="K121" s="115">
        <f t="shared" si="76"/>
        <v>64</v>
      </c>
      <c r="L121" s="112">
        <f t="shared" si="77"/>
        <v>181.44</v>
      </c>
      <c r="M121" s="113">
        <v>0</v>
      </c>
      <c r="N121" s="113">
        <f t="shared" si="78"/>
        <v>0</v>
      </c>
      <c r="O121" s="113">
        <f t="shared" si="64"/>
        <v>1</v>
      </c>
      <c r="P121" s="112">
        <f t="shared" si="65"/>
        <v>181.44</v>
      </c>
      <c r="Q121" s="141"/>
      <c r="R121" s="141"/>
      <c r="S121" s="139"/>
    </row>
    <row r="122" spans="1:19">
      <c r="A122" s="142">
        <v>216</v>
      </c>
      <c r="B122" s="140" t="s">
        <v>19</v>
      </c>
      <c r="C122" s="112">
        <v>21</v>
      </c>
      <c r="D122" s="112" t="s">
        <v>11</v>
      </c>
      <c r="E122" s="112" t="s">
        <v>40</v>
      </c>
      <c r="F122" s="113">
        <v>3</v>
      </c>
      <c r="G122" s="113">
        <v>3</v>
      </c>
      <c r="H122" s="113">
        <f t="shared" si="79"/>
        <v>9</v>
      </c>
      <c r="I122" s="114">
        <v>0.21</v>
      </c>
      <c r="J122" s="112">
        <v>1</v>
      </c>
      <c r="K122" s="115">
        <f t="shared" si="76"/>
        <v>64</v>
      </c>
      <c r="L122" s="112">
        <f t="shared" si="77"/>
        <v>120.96</v>
      </c>
      <c r="M122" s="113">
        <v>0.1</v>
      </c>
      <c r="N122" s="113">
        <f t="shared" si="78"/>
        <v>0</v>
      </c>
      <c r="O122" s="113">
        <f t="shared" si="64"/>
        <v>1.1000000000000001</v>
      </c>
      <c r="P122" s="112">
        <f t="shared" si="65"/>
        <v>133.05600000000001</v>
      </c>
      <c r="Q122" s="141">
        <f>17*H123</f>
        <v>255</v>
      </c>
      <c r="R122" s="141">
        <f>3*0.28*1.2*H123*K122</f>
        <v>967.68000000000006</v>
      </c>
      <c r="S122" s="141">
        <f>SUM(P122:P124)+SUM(R122:R124)+SUM(Q122:Q124)</f>
        <v>1787.7360000000001</v>
      </c>
    </row>
    <row r="123" spans="1:19">
      <c r="A123" s="142"/>
      <c r="B123" s="140"/>
      <c r="C123" s="112">
        <v>21</v>
      </c>
      <c r="D123" s="112" t="s">
        <v>46</v>
      </c>
      <c r="E123" s="112" t="s">
        <v>40</v>
      </c>
      <c r="F123" s="113">
        <v>5</v>
      </c>
      <c r="G123" s="113">
        <v>3</v>
      </c>
      <c r="H123" s="113">
        <f t="shared" si="79"/>
        <v>15</v>
      </c>
      <c r="I123" s="114">
        <v>0.18</v>
      </c>
      <c r="J123" s="112">
        <v>1</v>
      </c>
      <c r="K123" s="115">
        <f t="shared" si="76"/>
        <v>64</v>
      </c>
      <c r="L123" s="112">
        <f t="shared" si="77"/>
        <v>172.79999999999998</v>
      </c>
      <c r="M123" s="113">
        <v>0.1</v>
      </c>
      <c r="N123" s="113">
        <f t="shared" si="78"/>
        <v>0</v>
      </c>
      <c r="O123" s="113">
        <f t="shared" si="64"/>
        <v>1.1000000000000001</v>
      </c>
      <c r="P123" s="112">
        <f t="shared" si="65"/>
        <v>190.07999999999998</v>
      </c>
      <c r="Q123" s="141"/>
      <c r="R123" s="141"/>
      <c r="S123" s="141"/>
    </row>
    <row r="124" spans="1:19">
      <c r="A124" s="139"/>
      <c r="B124" s="139"/>
      <c r="C124" s="112">
        <v>21</v>
      </c>
      <c r="D124" s="112" t="s">
        <v>20</v>
      </c>
      <c r="E124" s="112" t="s">
        <v>40</v>
      </c>
      <c r="F124" s="113">
        <v>1.5</v>
      </c>
      <c r="G124" s="113">
        <v>2</v>
      </c>
      <c r="H124" s="113">
        <f t="shared" si="79"/>
        <v>3</v>
      </c>
      <c r="I124" s="114">
        <v>1.26</v>
      </c>
      <c r="J124" s="112">
        <v>1</v>
      </c>
      <c r="K124" s="115">
        <f t="shared" si="76"/>
        <v>64</v>
      </c>
      <c r="L124" s="112">
        <f t="shared" si="77"/>
        <v>241.92000000000002</v>
      </c>
      <c r="M124" s="113">
        <v>0</v>
      </c>
      <c r="N124" s="113">
        <f t="shared" si="78"/>
        <v>0</v>
      </c>
      <c r="O124" s="113">
        <f t="shared" si="64"/>
        <v>1</v>
      </c>
      <c r="P124" s="112">
        <f t="shared" si="65"/>
        <v>241.92000000000002</v>
      </c>
      <c r="Q124" s="141"/>
      <c r="R124" s="141"/>
      <c r="S124" s="139"/>
    </row>
    <row r="125" spans="1:19">
      <c r="A125" s="142">
        <v>217</v>
      </c>
      <c r="B125" s="140" t="s">
        <v>19</v>
      </c>
      <c r="C125" s="112">
        <v>21</v>
      </c>
      <c r="D125" s="112" t="s">
        <v>11</v>
      </c>
      <c r="E125" s="112" t="s">
        <v>40</v>
      </c>
      <c r="F125" s="113">
        <v>3</v>
      </c>
      <c r="G125" s="113">
        <v>3</v>
      </c>
      <c r="H125" s="113">
        <f t="shared" si="79"/>
        <v>9</v>
      </c>
      <c r="I125" s="114">
        <v>0.21</v>
      </c>
      <c r="J125" s="112">
        <v>1</v>
      </c>
      <c r="K125" s="115">
        <f t="shared" si="76"/>
        <v>64</v>
      </c>
      <c r="L125" s="112">
        <f t="shared" si="77"/>
        <v>120.96</v>
      </c>
      <c r="M125" s="113">
        <v>0.1</v>
      </c>
      <c r="N125" s="113">
        <f t="shared" si="78"/>
        <v>0</v>
      </c>
      <c r="O125" s="113">
        <f t="shared" si="64"/>
        <v>1.1000000000000001</v>
      </c>
      <c r="P125" s="112">
        <f t="shared" si="65"/>
        <v>133.05600000000001</v>
      </c>
      <c r="Q125" s="141">
        <f>17*H126</f>
        <v>255</v>
      </c>
      <c r="R125" s="141">
        <f>3*0.28*1.2*H126*K125</f>
        <v>967.68000000000006</v>
      </c>
      <c r="S125" s="141">
        <f>SUM(P125:P127)+SUM(R125:R127)+SUM(Q125:Q127)</f>
        <v>1787.7360000000001</v>
      </c>
    </row>
    <row r="126" spans="1:19">
      <c r="A126" s="142"/>
      <c r="B126" s="140"/>
      <c r="C126" s="112">
        <v>21</v>
      </c>
      <c r="D126" s="112" t="s">
        <v>46</v>
      </c>
      <c r="E126" s="112" t="s">
        <v>40</v>
      </c>
      <c r="F126" s="113">
        <v>5</v>
      </c>
      <c r="G126" s="113">
        <v>3</v>
      </c>
      <c r="H126" s="113">
        <f t="shared" si="79"/>
        <v>15</v>
      </c>
      <c r="I126" s="114">
        <v>0.18</v>
      </c>
      <c r="J126" s="112">
        <v>1</v>
      </c>
      <c r="K126" s="115">
        <f t="shared" si="76"/>
        <v>64</v>
      </c>
      <c r="L126" s="112">
        <f t="shared" si="77"/>
        <v>172.79999999999998</v>
      </c>
      <c r="M126" s="113">
        <v>0.1</v>
      </c>
      <c r="N126" s="113">
        <f t="shared" si="78"/>
        <v>0</v>
      </c>
      <c r="O126" s="113">
        <f t="shared" si="64"/>
        <v>1.1000000000000001</v>
      </c>
      <c r="P126" s="112">
        <f t="shared" si="65"/>
        <v>190.07999999999998</v>
      </c>
      <c r="Q126" s="141"/>
      <c r="R126" s="141"/>
      <c r="S126" s="141"/>
    </row>
    <row r="127" spans="1:19">
      <c r="A127" s="139"/>
      <c r="B127" s="139"/>
      <c r="C127" s="112">
        <v>21</v>
      </c>
      <c r="D127" s="112" t="s">
        <v>20</v>
      </c>
      <c r="E127" s="112" t="s">
        <v>40</v>
      </c>
      <c r="F127" s="113">
        <v>1.5</v>
      </c>
      <c r="G127" s="113">
        <v>2</v>
      </c>
      <c r="H127" s="113">
        <f t="shared" si="79"/>
        <v>3</v>
      </c>
      <c r="I127" s="114">
        <v>1.26</v>
      </c>
      <c r="J127" s="112">
        <v>1</v>
      </c>
      <c r="K127" s="115">
        <f t="shared" si="76"/>
        <v>64</v>
      </c>
      <c r="L127" s="112">
        <f t="shared" si="77"/>
        <v>241.92000000000002</v>
      </c>
      <c r="M127" s="113">
        <v>0</v>
      </c>
      <c r="N127" s="113">
        <f t="shared" si="78"/>
        <v>0</v>
      </c>
      <c r="O127" s="113">
        <f t="shared" si="64"/>
        <v>1</v>
      </c>
      <c r="P127" s="112">
        <f t="shared" si="65"/>
        <v>241.92000000000002</v>
      </c>
      <c r="Q127" s="141"/>
      <c r="R127" s="141"/>
      <c r="S127" s="139"/>
    </row>
    <row r="128" spans="1:19">
      <c r="A128" s="142">
        <v>219</v>
      </c>
      <c r="B128" s="140" t="s">
        <v>19</v>
      </c>
      <c r="C128" s="112">
        <v>21</v>
      </c>
      <c r="D128" s="112" t="s">
        <v>11</v>
      </c>
      <c r="E128" s="112" t="s">
        <v>40</v>
      </c>
      <c r="F128" s="113">
        <v>3</v>
      </c>
      <c r="G128" s="113">
        <v>3</v>
      </c>
      <c r="H128" s="113">
        <f t="shared" ref="H128" si="80">F128*G128</f>
        <v>9</v>
      </c>
      <c r="I128" s="114">
        <v>0.21</v>
      </c>
      <c r="J128" s="112">
        <v>1</v>
      </c>
      <c r="K128" s="115">
        <f t="shared" si="76"/>
        <v>64</v>
      </c>
      <c r="L128" s="112">
        <f t="shared" si="77"/>
        <v>120.96</v>
      </c>
      <c r="M128" s="113">
        <v>0.1</v>
      </c>
      <c r="N128" s="113">
        <f t="shared" si="78"/>
        <v>0</v>
      </c>
      <c r="O128" s="113">
        <f t="shared" si="64"/>
        <v>1.1000000000000001</v>
      </c>
      <c r="P128" s="112">
        <f t="shared" si="65"/>
        <v>133.05600000000001</v>
      </c>
      <c r="Q128" s="141">
        <f>17*H129</f>
        <v>255</v>
      </c>
      <c r="R128" s="141">
        <f>3*0.28*1.2*H129*K128</f>
        <v>967.68000000000006</v>
      </c>
      <c r="S128" s="141">
        <f>SUM(P128:P130)+SUM(R128:R130)+SUM(Q128:Q130)</f>
        <v>1787.7360000000001</v>
      </c>
    </row>
    <row r="129" spans="1:19">
      <c r="A129" s="142"/>
      <c r="B129" s="140"/>
      <c r="C129" s="112">
        <v>21</v>
      </c>
      <c r="D129" s="112" t="s">
        <v>46</v>
      </c>
      <c r="E129" s="112" t="s">
        <v>40</v>
      </c>
      <c r="F129" s="113">
        <v>5</v>
      </c>
      <c r="G129" s="113">
        <v>3</v>
      </c>
      <c r="H129" s="113">
        <f>F129*G129</f>
        <v>15</v>
      </c>
      <c r="I129" s="114">
        <v>0.18</v>
      </c>
      <c r="J129" s="112">
        <v>1</v>
      </c>
      <c r="K129" s="115">
        <f t="shared" si="76"/>
        <v>64</v>
      </c>
      <c r="L129" s="112">
        <f t="shared" si="77"/>
        <v>172.79999999999998</v>
      </c>
      <c r="M129" s="113">
        <v>0.1</v>
      </c>
      <c r="N129" s="113">
        <f t="shared" si="78"/>
        <v>0</v>
      </c>
      <c r="O129" s="113">
        <f t="shared" si="64"/>
        <v>1.1000000000000001</v>
      </c>
      <c r="P129" s="112">
        <f t="shared" si="65"/>
        <v>190.07999999999998</v>
      </c>
      <c r="Q129" s="141"/>
      <c r="R129" s="141"/>
      <c r="S129" s="141"/>
    </row>
    <row r="130" spans="1:19">
      <c r="A130" s="139"/>
      <c r="B130" s="139"/>
      <c r="C130" s="112">
        <v>21</v>
      </c>
      <c r="D130" s="112" t="s">
        <v>20</v>
      </c>
      <c r="E130" s="112" t="s">
        <v>40</v>
      </c>
      <c r="F130" s="113">
        <v>1.5</v>
      </c>
      <c r="G130" s="113">
        <v>2</v>
      </c>
      <c r="H130" s="113">
        <f t="shared" ref="H130:H134" si="81">F130*G130</f>
        <v>3</v>
      </c>
      <c r="I130" s="114">
        <v>1.26</v>
      </c>
      <c r="J130" s="112">
        <v>1</v>
      </c>
      <c r="K130" s="115">
        <f t="shared" si="76"/>
        <v>64</v>
      </c>
      <c r="L130" s="112">
        <f t="shared" si="77"/>
        <v>241.92000000000002</v>
      </c>
      <c r="M130" s="113">
        <v>0</v>
      </c>
      <c r="N130" s="113">
        <f t="shared" si="78"/>
        <v>0</v>
      </c>
      <c r="O130" s="113">
        <f t="shared" si="64"/>
        <v>1</v>
      </c>
      <c r="P130" s="112">
        <f t="shared" si="65"/>
        <v>241.92000000000002</v>
      </c>
      <c r="Q130" s="141"/>
      <c r="R130" s="141"/>
      <c r="S130" s="139"/>
    </row>
    <row r="131" spans="1:19">
      <c r="A131" s="142">
        <v>220</v>
      </c>
      <c r="B131" s="140" t="s">
        <v>19</v>
      </c>
      <c r="C131" s="112">
        <v>23</v>
      </c>
      <c r="D131" s="112" t="s">
        <v>11</v>
      </c>
      <c r="E131" s="112" t="s">
        <v>34</v>
      </c>
      <c r="F131" s="113">
        <v>6.4550000000000001</v>
      </c>
      <c r="G131" s="113">
        <v>3</v>
      </c>
      <c r="H131" s="113">
        <f t="shared" si="81"/>
        <v>19.365000000000002</v>
      </c>
      <c r="I131" s="114">
        <v>0.21</v>
      </c>
      <c r="J131" s="112">
        <v>1</v>
      </c>
      <c r="K131" s="115">
        <f>43+C131</f>
        <v>66</v>
      </c>
      <c r="L131" s="112">
        <f>I131*H131*K131*J131</f>
        <v>268.39890000000003</v>
      </c>
      <c r="M131" s="113">
        <v>0.1</v>
      </c>
      <c r="N131" s="113">
        <v>0.05</v>
      </c>
      <c r="O131" s="113">
        <f t="shared" si="64"/>
        <v>1.1500000000000001</v>
      </c>
      <c r="P131" s="112">
        <f t="shared" si="65"/>
        <v>308.65873500000009</v>
      </c>
      <c r="Q131" s="141">
        <f>17*H133</f>
        <v>276.08</v>
      </c>
      <c r="R131" s="141">
        <f>3*0.28*1.2*H133*K131</f>
        <v>1080.4147199999998</v>
      </c>
      <c r="S131" s="141">
        <f>SUM(P131:P134,)+Q131+R131</f>
        <v>2234.3316799999998</v>
      </c>
    </row>
    <row r="132" spans="1:19">
      <c r="A132" s="139"/>
      <c r="B132" s="139"/>
      <c r="C132" s="112">
        <v>23</v>
      </c>
      <c r="D132" s="112" t="s">
        <v>11</v>
      </c>
      <c r="E132" s="112" t="s">
        <v>40</v>
      </c>
      <c r="F132" s="113">
        <v>3.4550000000000001</v>
      </c>
      <c r="G132" s="113">
        <v>3</v>
      </c>
      <c r="H132" s="113">
        <f t="shared" si="81"/>
        <v>10.365</v>
      </c>
      <c r="I132" s="114">
        <v>0.21</v>
      </c>
      <c r="J132" s="112">
        <v>1</v>
      </c>
      <c r="K132" s="115">
        <f t="shared" ref="K132:K134" si="82">43+C132</f>
        <v>66</v>
      </c>
      <c r="L132" s="112">
        <f t="shared" ref="L132:L134" si="83">I132*H132*K132*J132</f>
        <v>143.65889999999999</v>
      </c>
      <c r="M132" s="113">
        <v>0</v>
      </c>
      <c r="N132" s="113">
        <v>0.05</v>
      </c>
      <c r="O132" s="113">
        <f t="shared" si="64"/>
        <v>1.05</v>
      </c>
      <c r="P132" s="112">
        <f t="shared" si="65"/>
        <v>150.84184500000001</v>
      </c>
      <c r="Q132" s="141"/>
      <c r="R132" s="141"/>
      <c r="S132" s="139"/>
    </row>
    <row r="133" spans="1:19">
      <c r="A133" s="139"/>
      <c r="B133" s="139"/>
      <c r="C133" s="112">
        <v>23</v>
      </c>
      <c r="D133" s="112" t="s">
        <v>46</v>
      </c>
      <c r="E133" s="112" t="s">
        <v>34</v>
      </c>
      <c r="F133" s="113">
        <v>5.8</v>
      </c>
      <c r="G133" s="113">
        <v>2.8</v>
      </c>
      <c r="H133" s="113">
        <f t="shared" si="81"/>
        <v>16.239999999999998</v>
      </c>
      <c r="I133" s="114">
        <v>0.18</v>
      </c>
      <c r="J133" s="112">
        <v>1</v>
      </c>
      <c r="K133" s="115">
        <f t="shared" si="82"/>
        <v>66</v>
      </c>
      <c r="L133" s="112">
        <f t="shared" si="83"/>
        <v>192.93119999999996</v>
      </c>
      <c r="M133" s="113">
        <v>0.1</v>
      </c>
      <c r="N133" s="113">
        <v>0.05</v>
      </c>
      <c r="O133" s="113">
        <f t="shared" ref="O133:O135" si="84">1+M133+N133</f>
        <v>1.1500000000000001</v>
      </c>
      <c r="P133" s="112">
        <f t="shared" ref="P133:P135" si="85">L133*O133</f>
        <v>221.87087999999997</v>
      </c>
      <c r="Q133" s="141"/>
      <c r="R133" s="141"/>
      <c r="S133" s="139"/>
    </row>
    <row r="134" spans="1:19">
      <c r="A134" s="139"/>
      <c r="B134" s="139"/>
      <c r="C134" s="112">
        <v>23</v>
      </c>
      <c r="D134" s="112" t="s">
        <v>20</v>
      </c>
      <c r="E134" s="112" t="s">
        <v>40</v>
      </c>
      <c r="F134" s="113">
        <v>1.5</v>
      </c>
      <c r="G134" s="113">
        <v>1.5</v>
      </c>
      <c r="H134" s="113">
        <f t="shared" si="81"/>
        <v>2.25</v>
      </c>
      <c r="I134" s="114">
        <v>1.26</v>
      </c>
      <c r="J134" s="112">
        <v>1</v>
      </c>
      <c r="K134" s="115">
        <f t="shared" si="82"/>
        <v>66</v>
      </c>
      <c r="L134" s="112">
        <f t="shared" si="83"/>
        <v>187.10999999999999</v>
      </c>
      <c r="M134" s="113">
        <v>0</v>
      </c>
      <c r="N134" s="113">
        <v>0.05</v>
      </c>
      <c r="O134" s="113">
        <f t="shared" si="84"/>
        <v>1.05</v>
      </c>
      <c r="P134" s="112">
        <f t="shared" si="85"/>
        <v>196.46549999999999</v>
      </c>
      <c r="Q134" s="141"/>
      <c r="R134" s="141"/>
      <c r="S134" s="139"/>
    </row>
    <row r="135" spans="1:19">
      <c r="A135" s="116" t="s">
        <v>43</v>
      </c>
      <c r="B135" s="117" t="s">
        <v>44</v>
      </c>
      <c r="C135" s="112">
        <v>18</v>
      </c>
      <c r="D135" s="112" t="s">
        <v>46</v>
      </c>
      <c r="E135" s="112"/>
      <c r="F135" s="113"/>
      <c r="G135" s="113"/>
      <c r="H135" s="113">
        <v>24</v>
      </c>
      <c r="I135" s="114">
        <v>0.18</v>
      </c>
      <c r="J135" s="112">
        <v>1</v>
      </c>
      <c r="K135" s="115">
        <f>43+C135</f>
        <v>61</v>
      </c>
      <c r="L135" s="112">
        <f>I135*H135*K135*J135</f>
        <v>263.52000000000004</v>
      </c>
      <c r="M135" s="113">
        <v>0</v>
      </c>
      <c r="N135" s="113">
        <v>0</v>
      </c>
      <c r="O135" s="113">
        <f t="shared" si="84"/>
        <v>1</v>
      </c>
      <c r="P135" s="112">
        <f t="shared" si="85"/>
        <v>263.52000000000004</v>
      </c>
      <c r="Q135" s="118">
        <f>17*H135</f>
        <v>408</v>
      </c>
      <c r="R135" s="119">
        <f>3*0.28*1.2*H135*K135</f>
        <v>1475.712</v>
      </c>
      <c r="S135" s="118">
        <f>P135+Q135+R135</f>
        <v>2147.232</v>
      </c>
    </row>
    <row r="136" spans="1:19">
      <c r="A136" s="144" t="s">
        <v>47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20">
        <f>SUM(Q77:Q135)</f>
        <v>4959.92</v>
      </c>
      <c r="R136" s="112">
        <f t="shared" ref="R136" si="86">SUM(R77:R135)</f>
        <v>19682.369280000003</v>
      </c>
      <c r="S136" s="121">
        <f t="shared" ref="S136" si="87">SUM(S77:S135)</f>
        <v>35942.589290000004</v>
      </c>
    </row>
    <row r="137" spans="1:19">
      <c r="A137" s="144" t="s">
        <v>54</v>
      </c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12"/>
      <c r="R137" s="112"/>
      <c r="S137" s="112">
        <f>SUM(S73,S136)</f>
        <v>95467.745380000008</v>
      </c>
    </row>
    <row r="138" spans="1:19">
      <c r="M138" s="3"/>
    </row>
    <row r="139" spans="1:19" ht="15.75" thickBot="1"/>
    <row r="140" spans="1:19" ht="15.75">
      <c r="A140" s="133"/>
      <c r="B140" s="134"/>
      <c r="C140" s="134"/>
      <c r="D140" s="134"/>
      <c r="E140" s="134"/>
      <c r="F140" s="134"/>
      <c r="G140" s="134"/>
      <c r="H140" s="134"/>
      <c r="I140" s="134"/>
      <c r="J140" s="134"/>
      <c r="K140" s="135"/>
    </row>
    <row r="141" spans="1:19" ht="15.75" thickBot="1">
      <c r="A141" s="122"/>
      <c r="B141" s="123"/>
      <c r="C141" s="123"/>
      <c r="D141" s="123"/>
      <c r="E141" s="123"/>
      <c r="F141" s="123"/>
      <c r="G141" s="123"/>
      <c r="H141" s="123"/>
      <c r="I141" s="123"/>
      <c r="J141" s="123"/>
      <c r="K141" s="124"/>
    </row>
    <row r="142" spans="1:19" ht="16.5" thickBot="1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7"/>
    </row>
    <row r="143" spans="1:19">
      <c r="A143" s="128"/>
      <c r="B143" s="128"/>
      <c r="C143" s="128"/>
      <c r="D143" s="128"/>
      <c r="E143" s="128"/>
      <c r="F143" s="128"/>
      <c r="G143" s="128"/>
      <c r="H143" s="4"/>
      <c r="I143" s="107"/>
      <c r="J143" s="47"/>
      <c r="K143" s="128"/>
    </row>
    <row r="144" spans="1:19">
      <c r="A144" s="129"/>
      <c r="B144" s="129"/>
      <c r="C144" s="129"/>
      <c r="D144" s="128"/>
      <c r="E144" s="129"/>
      <c r="F144" s="129"/>
      <c r="G144" s="129"/>
      <c r="H144" s="35"/>
      <c r="I144" s="108"/>
      <c r="J144" s="35"/>
      <c r="K144" s="129"/>
    </row>
    <row r="145" spans="1:14">
      <c r="A145" s="130"/>
      <c r="B145" s="130"/>
      <c r="C145" s="130"/>
      <c r="D145" s="128"/>
      <c r="E145" s="130"/>
      <c r="F145" s="130"/>
      <c r="G145" s="130"/>
      <c r="H145" s="1"/>
      <c r="I145" s="106"/>
      <c r="J145" s="47"/>
      <c r="K145" s="130"/>
    </row>
    <row r="146" spans="1:14">
      <c r="A146" s="129"/>
      <c r="B146" s="129"/>
      <c r="C146" s="129"/>
      <c r="D146" s="128"/>
      <c r="E146" s="129"/>
      <c r="F146" s="129"/>
      <c r="G146" s="129"/>
      <c r="H146" s="35"/>
      <c r="I146" s="108"/>
      <c r="J146" s="35"/>
      <c r="K146" s="129"/>
      <c r="M146" s="3"/>
    </row>
    <row r="147" spans="1:14">
      <c r="A147" s="130"/>
      <c r="B147" s="129"/>
      <c r="C147" s="130"/>
      <c r="D147" s="128"/>
      <c r="E147" s="130"/>
      <c r="F147" s="130"/>
      <c r="G147" s="130"/>
      <c r="H147" s="1"/>
      <c r="I147" s="106"/>
      <c r="J147" s="47"/>
      <c r="K147" s="130"/>
      <c r="M147" s="3"/>
    </row>
    <row r="148" spans="1:14">
      <c r="A148" s="129"/>
      <c r="B148" s="129"/>
      <c r="C148" s="129"/>
      <c r="D148" s="128"/>
      <c r="E148" s="129"/>
      <c r="F148" s="129"/>
      <c r="G148" s="129"/>
      <c r="H148" s="35"/>
      <c r="I148" s="108"/>
      <c r="J148" s="35"/>
      <c r="K148" s="129"/>
      <c r="M148" s="3"/>
    </row>
    <row r="149" spans="1:14">
      <c r="A149" s="130"/>
      <c r="B149" s="129"/>
      <c r="C149" s="130"/>
      <c r="D149" s="128"/>
      <c r="E149" s="130"/>
      <c r="F149" s="130"/>
      <c r="G149" s="130"/>
      <c r="H149" s="1"/>
      <c r="I149" s="106"/>
      <c r="J149" s="47"/>
      <c r="K149" s="130"/>
      <c r="M149" s="3"/>
    </row>
    <row r="150" spans="1:14">
      <c r="A150" s="129"/>
      <c r="B150" s="129"/>
      <c r="C150" s="129"/>
      <c r="D150" s="128"/>
      <c r="E150" s="129"/>
      <c r="F150" s="129"/>
      <c r="G150" s="129"/>
      <c r="H150" s="35"/>
      <c r="I150" s="108"/>
      <c r="J150" s="35"/>
      <c r="K150" s="129"/>
      <c r="M150" s="3"/>
    </row>
    <row r="151" spans="1:14">
      <c r="A151" s="130"/>
      <c r="B151" s="130"/>
      <c r="C151" s="130"/>
      <c r="D151" s="128"/>
      <c r="E151" s="130"/>
      <c r="F151" s="130"/>
      <c r="G151" s="130"/>
      <c r="H151" s="1"/>
      <c r="I151" s="106"/>
      <c r="J151" s="47"/>
      <c r="K151" s="130"/>
      <c r="M151" s="3"/>
    </row>
    <row r="152" spans="1:14">
      <c r="A152" s="131"/>
      <c r="B152" s="131"/>
      <c r="C152" s="129"/>
      <c r="D152" s="128"/>
      <c r="E152" s="131"/>
      <c r="F152" s="131"/>
      <c r="G152" s="131"/>
      <c r="H152" s="35"/>
      <c r="I152" s="132"/>
      <c r="J152" s="35"/>
      <c r="K152" s="131"/>
      <c r="L152" s="10"/>
      <c r="M152" s="12"/>
      <c r="N152" s="10"/>
    </row>
  </sheetData>
  <mergeCells count="222">
    <mergeCell ref="A137:P137"/>
    <mergeCell ref="A136:P136"/>
    <mergeCell ref="A131:A134"/>
    <mergeCell ref="B131:B134"/>
    <mergeCell ref="Q131:Q134"/>
    <mergeCell ref="R131:R134"/>
    <mergeCell ref="S131:S134"/>
    <mergeCell ref="A128:A130"/>
    <mergeCell ref="B128:B130"/>
    <mergeCell ref="Q128:Q130"/>
    <mergeCell ref="R128:R130"/>
    <mergeCell ref="S128:S130"/>
    <mergeCell ref="A125:A127"/>
    <mergeCell ref="B125:B127"/>
    <mergeCell ref="Q125:Q127"/>
    <mergeCell ref="R125:R127"/>
    <mergeCell ref="S125:S127"/>
    <mergeCell ref="A122:A124"/>
    <mergeCell ref="B122:B124"/>
    <mergeCell ref="Q122:Q124"/>
    <mergeCell ref="R122:R124"/>
    <mergeCell ref="S122:S124"/>
    <mergeCell ref="A119:A121"/>
    <mergeCell ref="B119:B121"/>
    <mergeCell ref="Q119:Q121"/>
    <mergeCell ref="R119:R121"/>
    <mergeCell ref="S119:S121"/>
    <mergeCell ref="A116:A118"/>
    <mergeCell ref="B116:B118"/>
    <mergeCell ref="Q116:Q118"/>
    <mergeCell ref="R116:R118"/>
    <mergeCell ref="S116:S118"/>
    <mergeCell ref="A113:A115"/>
    <mergeCell ref="B113:B115"/>
    <mergeCell ref="Q113:Q115"/>
    <mergeCell ref="R113:R115"/>
    <mergeCell ref="S113:S115"/>
    <mergeCell ref="A109:A112"/>
    <mergeCell ref="B109:B112"/>
    <mergeCell ref="Q109:Q112"/>
    <mergeCell ref="R109:R112"/>
    <mergeCell ref="S109:S112"/>
    <mergeCell ref="A105:A108"/>
    <mergeCell ref="B105:B108"/>
    <mergeCell ref="Q105:Q108"/>
    <mergeCell ref="R105:R108"/>
    <mergeCell ref="S105:S108"/>
    <mergeCell ref="A102:A104"/>
    <mergeCell ref="B102:B104"/>
    <mergeCell ref="Q102:Q104"/>
    <mergeCell ref="R102:R104"/>
    <mergeCell ref="S102:S104"/>
    <mergeCell ref="A99:A101"/>
    <mergeCell ref="B99:B101"/>
    <mergeCell ref="Q99:Q101"/>
    <mergeCell ref="R99:R101"/>
    <mergeCell ref="S99:S101"/>
    <mergeCell ref="A96:A98"/>
    <mergeCell ref="B96:B98"/>
    <mergeCell ref="Q96:Q98"/>
    <mergeCell ref="R96:R98"/>
    <mergeCell ref="S96:S98"/>
    <mergeCell ref="A93:A95"/>
    <mergeCell ref="B93:B95"/>
    <mergeCell ref="Q93:Q95"/>
    <mergeCell ref="R93:R95"/>
    <mergeCell ref="S93:S95"/>
    <mergeCell ref="A90:A92"/>
    <mergeCell ref="B90:B92"/>
    <mergeCell ref="Q90:Q92"/>
    <mergeCell ref="R90:R92"/>
    <mergeCell ref="S90:S92"/>
    <mergeCell ref="A87:A89"/>
    <mergeCell ref="B87:B89"/>
    <mergeCell ref="Q87:Q89"/>
    <mergeCell ref="R87:R89"/>
    <mergeCell ref="S87:S89"/>
    <mergeCell ref="A84:A86"/>
    <mergeCell ref="B84:B86"/>
    <mergeCell ref="Q84:Q86"/>
    <mergeCell ref="R84:R86"/>
    <mergeCell ref="S84:S86"/>
    <mergeCell ref="A81:A83"/>
    <mergeCell ref="B81:B83"/>
    <mergeCell ref="Q81:Q83"/>
    <mergeCell ref="R81:R83"/>
    <mergeCell ref="S81:S83"/>
    <mergeCell ref="A77:A80"/>
    <mergeCell ref="B77:B80"/>
    <mergeCell ref="Q77:Q80"/>
    <mergeCell ref="R77:R80"/>
    <mergeCell ref="S77:S80"/>
    <mergeCell ref="A74:S74"/>
    <mergeCell ref="A75:A76"/>
    <mergeCell ref="B75:B76"/>
    <mergeCell ref="C75:C76"/>
    <mergeCell ref="D75:H75"/>
    <mergeCell ref="I75:J75"/>
    <mergeCell ref="K75:K76"/>
    <mergeCell ref="L75:L76"/>
    <mergeCell ref="M75:O75"/>
    <mergeCell ref="P75:P76"/>
    <mergeCell ref="Q75:Q76"/>
    <mergeCell ref="R75:R76"/>
    <mergeCell ref="S75:S76"/>
    <mergeCell ref="F76:G76"/>
    <mergeCell ref="A73:P73"/>
    <mergeCell ref="R8:R10"/>
    <mergeCell ref="Q11:Q13"/>
    <mergeCell ref="R11:R13"/>
    <mergeCell ref="Q14:Q16"/>
    <mergeCell ref="R14:R16"/>
    <mergeCell ref="Q48:Q50"/>
    <mergeCell ref="R48:R50"/>
    <mergeCell ref="Q32:Q35"/>
    <mergeCell ref="R32:R35"/>
    <mergeCell ref="Q29:Q31"/>
    <mergeCell ref="R29:R31"/>
    <mergeCell ref="A65:A67"/>
    <mergeCell ref="B65:B67"/>
    <mergeCell ref="Q43:Q47"/>
    <mergeCell ref="R43:R47"/>
    <mergeCell ref="Q40:Q42"/>
    <mergeCell ref="R40:R42"/>
    <mergeCell ref="Q36:Q39"/>
    <mergeCell ref="R36:R39"/>
    <mergeCell ref="A51:A53"/>
    <mergeCell ref="B51:B53"/>
    <mergeCell ref="S65:S67"/>
    <mergeCell ref="A68:A71"/>
    <mergeCell ref="B68:B71"/>
    <mergeCell ref="Q68:Q71"/>
    <mergeCell ref="R68:R71"/>
    <mergeCell ref="S68:S71"/>
    <mergeCell ref="Q65:Q67"/>
    <mergeCell ref="R65:R67"/>
    <mergeCell ref="A57:A59"/>
    <mergeCell ref="B57:B59"/>
    <mergeCell ref="S57:S59"/>
    <mergeCell ref="A60:A64"/>
    <mergeCell ref="B60:B64"/>
    <mergeCell ref="Q60:Q64"/>
    <mergeCell ref="R60:R64"/>
    <mergeCell ref="S60:S64"/>
    <mergeCell ref="Q57:Q59"/>
    <mergeCell ref="R57:R59"/>
    <mergeCell ref="S32:S35"/>
    <mergeCell ref="A36:A39"/>
    <mergeCell ref="B36:B39"/>
    <mergeCell ref="S36:S39"/>
    <mergeCell ref="A40:A42"/>
    <mergeCell ref="B40:B42"/>
    <mergeCell ref="S40:S42"/>
    <mergeCell ref="S23:S25"/>
    <mergeCell ref="A26:A28"/>
    <mergeCell ref="B26:B28"/>
    <mergeCell ref="S26:S28"/>
    <mergeCell ref="A29:A31"/>
    <mergeCell ref="B29:B31"/>
    <mergeCell ref="S29:S31"/>
    <mergeCell ref="Q26:Q28"/>
    <mergeCell ref="R26:R28"/>
    <mergeCell ref="Q23:Q25"/>
    <mergeCell ref="R23:R25"/>
    <mergeCell ref="Q4:Q7"/>
    <mergeCell ref="R4:R7"/>
    <mergeCell ref="Q20:Q22"/>
    <mergeCell ref="R20:R22"/>
    <mergeCell ref="Q17:Q19"/>
    <mergeCell ref="R17:R19"/>
    <mergeCell ref="Q8:Q10"/>
    <mergeCell ref="S14:S16"/>
    <mergeCell ref="A14:A16"/>
    <mergeCell ref="S8:S10"/>
    <mergeCell ref="Q54:Q56"/>
    <mergeCell ref="R54:R56"/>
    <mergeCell ref="Q51:Q53"/>
    <mergeCell ref="R51:R53"/>
    <mergeCell ref="S11:S13"/>
    <mergeCell ref="A11:A13"/>
    <mergeCell ref="B14:B16"/>
    <mergeCell ref="B11:B13"/>
    <mergeCell ref="B23:B25"/>
    <mergeCell ref="A23:A25"/>
    <mergeCell ref="A32:A35"/>
    <mergeCell ref="B32:B35"/>
    <mergeCell ref="A43:A47"/>
    <mergeCell ref="B43:B47"/>
    <mergeCell ref="S43:S47"/>
    <mergeCell ref="A48:A50"/>
    <mergeCell ref="B48:B50"/>
    <mergeCell ref="S48:S50"/>
    <mergeCell ref="A17:A19"/>
    <mergeCell ref="B17:B19"/>
    <mergeCell ref="S17:S19"/>
    <mergeCell ref="A20:A22"/>
    <mergeCell ref="B20:B22"/>
    <mergeCell ref="S20:S22"/>
    <mergeCell ref="A140:K140"/>
    <mergeCell ref="A1:S1"/>
    <mergeCell ref="S2:S3"/>
    <mergeCell ref="B4:B7"/>
    <mergeCell ref="S4:S7"/>
    <mergeCell ref="B8:B10"/>
    <mergeCell ref="A8:A10"/>
    <mergeCell ref="L2:L3"/>
    <mergeCell ref="D2:H2"/>
    <mergeCell ref="F3:G3"/>
    <mergeCell ref="K2:K3"/>
    <mergeCell ref="A4:A7"/>
    <mergeCell ref="Q2:Q3"/>
    <mergeCell ref="I2:J2"/>
    <mergeCell ref="R2:R3"/>
    <mergeCell ref="C2:C3"/>
    <mergeCell ref="A2:A3"/>
    <mergeCell ref="B2:B3"/>
    <mergeCell ref="M2:O2"/>
    <mergeCell ref="P2:P3"/>
    <mergeCell ref="S51:S53"/>
    <mergeCell ref="A54:A56"/>
    <mergeCell ref="B54:B56"/>
    <mergeCell ref="S54:S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topLeftCell="A79" workbookViewId="0">
      <selection activeCell="R89" sqref="A1:R89"/>
    </sheetView>
  </sheetViews>
  <sheetFormatPr defaultRowHeight="15"/>
  <cols>
    <col min="2" max="2" width="10.140625" customWidth="1"/>
    <col min="4" max="4" width="13.7109375" customWidth="1"/>
  </cols>
  <sheetData>
    <row r="1" spans="1:19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8"/>
    </row>
    <row r="2" spans="1:19" ht="15.75" thickBot="1">
      <c r="A2" s="199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8"/>
    </row>
    <row r="3" spans="1:19">
      <c r="A3" s="200"/>
      <c r="B3" s="171"/>
      <c r="C3" s="171"/>
      <c r="D3" s="202"/>
      <c r="E3" s="203"/>
      <c r="F3" s="203"/>
      <c r="G3" s="203"/>
      <c r="H3" s="204"/>
      <c r="I3" s="202"/>
      <c r="J3" s="204"/>
      <c r="K3" s="171"/>
      <c r="L3" s="171"/>
      <c r="M3" s="202"/>
      <c r="N3" s="203"/>
      <c r="O3" s="204"/>
      <c r="P3" s="171"/>
      <c r="Q3" s="171"/>
      <c r="R3" s="177"/>
    </row>
    <row r="4" spans="1:19" ht="15.75" thickBot="1">
      <c r="A4" s="201"/>
      <c r="B4" s="172"/>
      <c r="C4" s="172"/>
      <c r="D4" s="17"/>
      <c r="E4" s="17"/>
      <c r="F4" s="205"/>
      <c r="G4" s="206"/>
      <c r="H4" s="26"/>
      <c r="I4" s="17"/>
      <c r="J4" s="17"/>
      <c r="K4" s="172"/>
      <c r="L4" s="172"/>
      <c r="M4" s="27"/>
      <c r="N4" s="17"/>
      <c r="O4" s="17"/>
      <c r="P4" s="172"/>
      <c r="Q4" s="172"/>
      <c r="R4" s="178"/>
    </row>
    <row r="5" spans="1:19">
      <c r="A5" s="145"/>
      <c r="B5" s="148"/>
      <c r="C5" s="33"/>
      <c r="D5" s="30"/>
      <c r="E5" s="30"/>
      <c r="F5" s="31"/>
      <c r="G5" s="31"/>
      <c r="H5" s="31"/>
      <c r="I5" s="32"/>
      <c r="J5" s="30"/>
      <c r="K5" s="33"/>
      <c r="L5" s="30"/>
      <c r="M5" s="31"/>
      <c r="N5" s="31"/>
      <c r="O5" s="31"/>
      <c r="P5" s="30"/>
      <c r="Q5" s="30"/>
      <c r="R5" s="156"/>
    </row>
    <row r="6" spans="1:19">
      <c r="A6" s="146"/>
      <c r="B6" s="149"/>
      <c r="C6" s="37"/>
      <c r="D6" s="34"/>
      <c r="E6" s="34"/>
      <c r="F6" s="35"/>
      <c r="G6" s="35"/>
      <c r="H6" s="35"/>
      <c r="I6" s="36"/>
      <c r="J6" s="34"/>
      <c r="K6" s="37"/>
      <c r="L6" s="34"/>
      <c r="M6" s="35"/>
      <c r="N6" s="35"/>
      <c r="O6" s="35"/>
      <c r="P6" s="34"/>
      <c r="Q6" s="34"/>
      <c r="R6" s="157"/>
    </row>
    <row r="7" spans="1:19" ht="15.75" thickBot="1">
      <c r="A7" s="147"/>
      <c r="B7" s="150"/>
      <c r="C7" s="41"/>
      <c r="D7" s="38"/>
      <c r="E7" s="38"/>
      <c r="F7" s="39"/>
      <c r="G7" s="39"/>
      <c r="H7" s="39"/>
      <c r="I7" s="40"/>
      <c r="J7" s="38"/>
      <c r="K7" s="43"/>
      <c r="L7" s="38"/>
      <c r="M7" s="39"/>
      <c r="N7" s="39"/>
      <c r="O7" s="39"/>
      <c r="P7" s="38"/>
      <c r="Q7" s="38"/>
      <c r="R7" s="173"/>
      <c r="S7" s="63"/>
    </row>
    <row r="8" spans="1:19">
      <c r="A8" s="169"/>
      <c r="B8" s="163"/>
      <c r="C8" s="24"/>
      <c r="D8" s="16"/>
      <c r="E8" s="16"/>
      <c r="F8" s="4"/>
      <c r="G8" s="4"/>
      <c r="H8" s="4"/>
      <c r="I8" s="5"/>
      <c r="J8" s="16"/>
      <c r="K8" s="54"/>
      <c r="L8" s="16"/>
      <c r="M8" s="4"/>
      <c r="N8" s="4"/>
      <c r="O8" s="4"/>
      <c r="P8" s="16"/>
      <c r="Q8" s="16"/>
      <c r="R8" s="174"/>
      <c r="S8" s="63"/>
    </row>
    <row r="9" spans="1:19">
      <c r="A9" s="161"/>
      <c r="B9" s="161"/>
      <c r="C9" s="25"/>
      <c r="D9" s="21"/>
      <c r="E9" s="21"/>
      <c r="F9" s="1"/>
      <c r="G9" s="1"/>
      <c r="H9" s="1"/>
      <c r="I9" s="2"/>
      <c r="J9" s="21"/>
      <c r="K9" s="46"/>
      <c r="L9" s="21"/>
      <c r="M9" s="1"/>
      <c r="N9" s="1"/>
      <c r="O9" s="1"/>
      <c r="P9" s="21"/>
      <c r="Q9" s="21"/>
      <c r="R9" s="175"/>
      <c r="S9" s="63"/>
    </row>
    <row r="10" spans="1:19">
      <c r="A10" s="161"/>
      <c r="B10" s="161"/>
      <c r="C10" s="25"/>
      <c r="D10" s="21"/>
      <c r="E10" s="21"/>
      <c r="F10" s="1"/>
      <c r="G10" s="1"/>
      <c r="H10" s="1"/>
      <c r="I10" s="2"/>
      <c r="J10" s="21"/>
      <c r="K10" s="46"/>
      <c r="L10" s="21"/>
      <c r="M10" s="1"/>
      <c r="N10" s="1"/>
      <c r="O10" s="1"/>
      <c r="P10" s="21"/>
      <c r="Q10" s="21"/>
      <c r="R10" s="175"/>
      <c r="S10" s="63"/>
    </row>
    <row r="11" spans="1:19" ht="15.75" thickBot="1">
      <c r="A11" s="162"/>
      <c r="B11" s="162"/>
      <c r="C11" s="22"/>
      <c r="D11" s="18"/>
      <c r="E11" s="18"/>
      <c r="F11" s="19"/>
      <c r="G11" s="19"/>
      <c r="H11" s="19"/>
      <c r="I11" s="20"/>
      <c r="J11" s="18"/>
      <c r="K11" s="65"/>
      <c r="L11" s="18"/>
      <c r="M11" s="19"/>
      <c r="N11" s="19"/>
      <c r="O11" s="19"/>
      <c r="P11" s="18"/>
      <c r="Q11" s="18"/>
      <c r="R11" s="176"/>
      <c r="S11" s="63"/>
    </row>
    <row r="12" spans="1:19">
      <c r="A12" s="145"/>
      <c r="B12" s="148"/>
      <c r="C12" s="33"/>
      <c r="D12" s="30"/>
      <c r="E12" s="30"/>
      <c r="F12" s="31"/>
      <c r="G12" s="31"/>
      <c r="H12" s="31"/>
      <c r="I12" s="32"/>
      <c r="J12" s="30"/>
      <c r="K12" s="33"/>
      <c r="L12" s="30"/>
      <c r="M12" s="31"/>
      <c r="N12" s="31"/>
      <c r="O12" s="31"/>
      <c r="P12" s="30"/>
      <c r="Q12" s="30"/>
      <c r="R12" s="156"/>
    </row>
    <row r="13" spans="1:19">
      <c r="A13" s="146"/>
      <c r="B13" s="149"/>
      <c r="C13" s="37"/>
      <c r="D13" s="34"/>
      <c r="E13" s="34"/>
      <c r="F13" s="35"/>
      <c r="G13" s="35"/>
      <c r="H13" s="35"/>
      <c r="I13" s="36"/>
      <c r="J13" s="34"/>
      <c r="K13" s="37"/>
      <c r="L13" s="34"/>
      <c r="M13" s="35"/>
      <c r="N13" s="35"/>
      <c r="O13" s="35"/>
      <c r="P13" s="34"/>
      <c r="Q13" s="34"/>
      <c r="R13" s="157"/>
    </row>
    <row r="14" spans="1:19" ht="15.75" thickBot="1">
      <c r="A14" s="147"/>
      <c r="B14" s="150"/>
      <c r="C14" s="41"/>
      <c r="D14" s="38"/>
      <c r="E14" s="38"/>
      <c r="F14" s="39"/>
      <c r="G14" s="39"/>
      <c r="H14" s="39"/>
      <c r="I14" s="38"/>
      <c r="J14" s="38"/>
      <c r="K14" s="43"/>
      <c r="L14" s="38"/>
      <c r="M14" s="39"/>
      <c r="N14" s="39"/>
      <c r="O14" s="39"/>
      <c r="P14" s="38"/>
      <c r="Q14" s="38"/>
      <c r="R14" s="153"/>
    </row>
    <row r="15" spans="1:19">
      <c r="A15" s="169"/>
      <c r="B15" s="163"/>
      <c r="C15" s="24"/>
      <c r="D15" s="16"/>
      <c r="E15" s="16"/>
      <c r="F15" s="4"/>
      <c r="G15" s="4"/>
      <c r="H15" s="4"/>
      <c r="I15" s="5"/>
      <c r="J15" s="16"/>
      <c r="K15" s="54"/>
      <c r="L15" s="16"/>
      <c r="M15" s="4"/>
      <c r="N15" s="4"/>
      <c r="O15" s="4"/>
      <c r="P15" s="16"/>
      <c r="Q15" s="16"/>
      <c r="R15" s="179"/>
    </row>
    <row r="16" spans="1:19">
      <c r="A16" s="170"/>
      <c r="B16" s="168"/>
      <c r="C16" s="25"/>
      <c r="D16" s="21"/>
      <c r="E16" s="21"/>
      <c r="F16" s="1"/>
      <c r="G16" s="1"/>
      <c r="H16" s="1"/>
      <c r="I16" s="2"/>
      <c r="J16" s="21"/>
      <c r="K16" s="46"/>
      <c r="L16" s="21"/>
      <c r="M16" s="1"/>
      <c r="N16" s="1"/>
      <c r="O16" s="1"/>
      <c r="P16" s="21"/>
      <c r="Q16" s="21"/>
      <c r="R16" s="180"/>
    </row>
    <row r="17" spans="1:18" ht="15.75" thickBot="1">
      <c r="A17" s="162"/>
      <c r="B17" s="162"/>
      <c r="C17" s="22"/>
      <c r="D17" s="18"/>
      <c r="E17" s="18"/>
      <c r="F17" s="19"/>
      <c r="G17" s="19"/>
      <c r="H17" s="19"/>
      <c r="I17" s="20"/>
      <c r="J17" s="18"/>
      <c r="K17" s="65"/>
      <c r="L17" s="18"/>
      <c r="M17" s="19"/>
      <c r="N17" s="19"/>
      <c r="O17" s="19"/>
      <c r="P17" s="18"/>
      <c r="Q17" s="18"/>
      <c r="R17" s="166"/>
    </row>
    <row r="18" spans="1:18">
      <c r="A18" s="145"/>
      <c r="B18" s="148"/>
      <c r="C18" s="33"/>
      <c r="D18" s="30"/>
      <c r="E18" s="30"/>
      <c r="F18" s="31"/>
      <c r="G18" s="31"/>
      <c r="H18" s="31"/>
      <c r="I18" s="32"/>
      <c r="J18" s="30"/>
      <c r="K18" s="33"/>
      <c r="L18" s="30"/>
      <c r="M18" s="31"/>
      <c r="N18" s="31"/>
      <c r="O18" s="31"/>
      <c r="P18" s="30"/>
      <c r="Q18" s="30"/>
      <c r="R18" s="156"/>
    </row>
    <row r="19" spans="1:18">
      <c r="A19" s="146"/>
      <c r="B19" s="149"/>
      <c r="C19" s="37"/>
      <c r="D19" s="34"/>
      <c r="E19" s="34"/>
      <c r="F19" s="35"/>
      <c r="G19" s="35"/>
      <c r="H19" s="35"/>
      <c r="I19" s="36"/>
      <c r="J19" s="34"/>
      <c r="K19" s="37"/>
      <c r="L19" s="34"/>
      <c r="M19" s="35"/>
      <c r="N19" s="35"/>
      <c r="O19" s="35"/>
      <c r="P19" s="34"/>
      <c r="Q19" s="34"/>
      <c r="R19" s="157"/>
    </row>
    <row r="20" spans="1:18" ht="15.75" thickBot="1">
      <c r="A20" s="147"/>
      <c r="B20" s="150"/>
      <c r="C20" s="41"/>
      <c r="D20" s="38"/>
      <c r="E20" s="38"/>
      <c r="F20" s="39"/>
      <c r="G20" s="39"/>
      <c r="H20" s="39"/>
      <c r="I20" s="40"/>
      <c r="J20" s="38"/>
      <c r="K20" s="43"/>
      <c r="L20" s="38"/>
      <c r="M20" s="39"/>
      <c r="N20" s="39"/>
      <c r="O20" s="39"/>
      <c r="P20" s="38"/>
      <c r="Q20" s="38"/>
      <c r="R20" s="153"/>
    </row>
    <row r="21" spans="1:18">
      <c r="A21" s="169"/>
      <c r="B21" s="163"/>
      <c r="C21" s="24"/>
      <c r="D21" s="16"/>
      <c r="E21" s="16"/>
      <c r="F21" s="4"/>
      <c r="G21" s="4"/>
      <c r="H21" s="4"/>
      <c r="I21" s="5"/>
      <c r="J21" s="16"/>
      <c r="K21" s="54"/>
      <c r="L21" s="16"/>
      <c r="M21" s="4"/>
      <c r="N21" s="4"/>
      <c r="O21" s="4"/>
      <c r="P21" s="16"/>
      <c r="Q21" s="16"/>
      <c r="R21" s="156"/>
    </row>
    <row r="22" spans="1:18">
      <c r="A22" s="170"/>
      <c r="B22" s="168"/>
      <c r="C22" s="25"/>
      <c r="D22" s="21"/>
      <c r="E22" s="21"/>
      <c r="F22" s="1"/>
      <c r="G22" s="1"/>
      <c r="H22" s="47"/>
      <c r="I22" s="45"/>
      <c r="J22" s="44"/>
      <c r="K22" s="46"/>
      <c r="L22" s="21"/>
      <c r="M22" s="1"/>
      <c r="N22" s="1"/>
      <c r="O22" s="1"/>
      <c r="P22" s="21"/>
      <c r="Q22" s="21"/>
      <c r="R22" s="157"/>
    </row>
    <row r="23" spans="1:18" ht="15.75" thickBot="1">
      <c r="A23" s="162"/>
      <c r="B23" s="162"/>
      <c r="C23" s="22"/>
      <c r="D23" s="18"/>
      <c r="E23" s="18"/>
      <c r="F23" s="19"/>
      <c r="G23" s="19"/>
      <c r="H23" s="19"/>
      <c r="I23" s="20"/>
      <c r="J23" s="18"/>
      <c r="K23" s="65"/>
      <c r="L23" s="18"/>
      <c r="M23" s="19"/>
      <c r="N23" s="19"/>
      <c r="O23" s="19"/>
      <c r="P23" s="18"/>
      <c r="Q23" s="18"/>
      <c r="R23" s="153"/>
    </row>
    <row r="24" spans="1:18">
      <c r="A24" s="145"/>
      <c r="B24" s="148"/>
      <c r="C24" s="33"/>
      <c r="D24" s="30"/>
      <c r="E24" s="30"/>
      <c r="F24" s="31"/>
      <c r="G24" s="31"/>
      <c r="H24" s="31"/>
      <c r="I24" s="32"/>
      <c r="J24" s="30"/>
      <c r="K24" s="33"/>
      <c r="L24" s="30"/>
      <c r="M24" s="31"/>
      <c r="N24" s="31"/>
      <c r="O24" s="31"/>
      <c r="P24" s="30"/>
      <c r="Q24" s="30"/>
      <c r="R24" s="156"/>
    </row>
    <row r="25" spans="1:18">
      <c r="A25" s="146"/>
      <c r="B25" s="149"/>
      <c r="C25" s="37"/>
      <c r="D25" s="34"/>
      <c r="E25" s="34"/>
      <c r="F25" s="35"/>
      <c r="G25" s="35"/>
      <c r="H25" s="35"/>
      <c r="I25" s="36"/>
      <c r="J25" s="34"/>
      <c r="K25" s="37"/>
      <c r="L25" s="34"/>
      <c r="M25" s="35"/>
      <c r="N25" s="35"/>
      <c r="O25" s="35"/>
      <c r="P25" s="34"/>
      <c r="Q25" s="34"/>
      <c r="R25" s="157"/>
    </row>
    <row r="26" spans="1:18" ht="15.75" thickBot="1">
      <c r="A26" s="147"/>
      <c r="B26" s="150"/>
      <c r="C26" s="41"/>
      <c r="D26" s="38"/>
      <c r="E26" s="38"/>
      <c r="F26" s="39"/>
      <c r="G26" s="39"/>
      <c r="H26" s="39"/>
      <c r="I26" s="40"/>
      <c r="J26" s="38"/>
      <c r="K26" s="43"/>
      <c r="L26" s="38"/>
      <c r="M26" s="39"/>
      <c r="N26" s="39"/>
      <c r="O26" s="39"/>
      <c r="P26" s="38"/>
      <c r="Q26" s="38"/>
      <c r="R26" s="153"/>
    </row>
    <row r="27" spans="1:18">
      <c r="A27" s="169"/>
      <c r="B27" s="163"/>
      <c r="C27" s="24"/>
      <c r="D27" s="16"/>
      <c r="E27" s="16"/>
      <c r="F27" s="4"/>
      <c r="G27" s="4"/>
      <c r="H27" s="4"/>
      <c r="I27" s="5"/>
      <c r="J27" s="16"/>
      <c r="K27" s="54"/>
      <c r="L27" s="16"/>
      <c r="M27" s="4"/>
      <c r="N27" s="4"/>
      <c r="O27" s="4"/>
      <c r="P27" s="16"/>
      <c r="Q27" s="16"/>
      <c r="R27" s="156"/>
    </row>
    <row r="28" spans="1:18">
      <c r="A28" s="170"/>
      <c r="B28" s="168"/>
      <c r="C28" s="25"/>
      <c r="D28" s="21"/>
      <c r="E28" s="44"/>
      <c r="F28" s="47"/>
      <c r="G28" s="47"/>
      <c r="H28" s="47"/>
      <c r="I28" s="45"/>
      <c r="J28" s="44"/>
      <c r="K28" s="46"/>
      <c r="L28" s="44"/>
      <c r="M28" s="47"/>
      <c r="N28" s="47"/>
      <c r="O28" s="47"/>
      <c r="P28" s="21"/>
      <c r="Q28" s="21"/>
      <c r="R28" s="157"/>
    </row>
    <row r="29" spans="1:18" ht="15.75" thickBot="1">
      <c r="A29" s="162"/>
      <c r="B29" s="162"/>
      <c r="C29" s="22"/>
      <c r="D29" s="18"/>
      <c r="E29" s="18"/>
      <c r="F29" s="19"/>
      <c r="G29" s="19"/>
      <c r="H29" s="19"/>
      <c r="I29" s="20"/>
      <c r="J29" s="18"/>
      <c r="K29" s="65"/>
      <c r="L29" s="18"/>
      <c r="M29" s="19"/>
      <c r="N29" s="19"/>
      <c r="O29" s="19"/>
      <c r="P29" s="18"/>
      <c r="Q29" s="18"/>
      <c r="R29" s="153"/>
    </row>
    <row r="30" spans="1:18">
      <c r="A30" s="145"/>
      <c r="B30" s="148"/>
      <c r="C30" s="33"/>
      <c r="D30" s="30"/>
      <c r="E30" s="30"/>
      <c r="F30" s="31"/>
      <c r="G30" s="31"/>
      <c r="H30" s="31"/>
      <c r="I30" s="32"/>
      <c r="J30" s="30"/>
      <c r="K30" s="33"/>
      <c r="L30" s="30"/>
      <c r="M30" s="31"/>
      <c r="N30" s="31"/>
      <c r="O30" s="31"/>
      <c r="P30" s="30"/>
      <c r="Q30" s="30"/>
      <c r="R30" s="156"/>
    </row>
    <row r="31" spans="1:18">
      <c r="A31" s="186"/>
      <c r="B31" s="187"/>
      <c r="C31" s="37"/>
      <c r="D31" s="34"/>
      <c r="E31" s="34"/>
      <c r="F31" s="35"/>
      <c r="G31" s="35"/>
      <c r="H31" s="35"/>
      <c r="I31" s="36"/>
      <c r="J31" s="34"/>
      <c r="K31" s="37"/>
      <c r="L31" s="34"/>
      <c r="M31" s="35"/>
      <c r="N31" s="35"/>
      <c r="O31" s="35"/>
      <c r="P31" s="34"/>
      <c r="Q31" s="34"/>
      <c r="R31" s="188"/>
    </row>
    <row r="32" spans="1:18">
      <c r="A32" s="186"/>
      <c r="B32" s="187"/>
      <c r="C32" s="37"/>
      <c r="D32" s="34"/>
      <c r="E32" s="34"/>
      <c r="F32" s="35"/>
      <c r="G32" s="35"/>
      <c r="H32" s="35"/>
      <c r="I32" s="36"/>
      <c r="J32" s="34"/>
      <c r="K32" s="37"/>
      <c r="L32" s="34"/>
      <c r="M32" s="35"/>
      <c r="N32" s="35"/>
      <c r="O32" s="35"/>
      <c r="P32" s="34"/>
      <c r="Q32" s="34"/>
      <c r="R32" s="188"/>
    </row>
    <row r="33" spans="1:18" ht="15.75" thickBot="1">
      <c r="A33" s="147"/>
      <c r="B33" s="150"/>
      <c r="C33" s="41"/>
      <c r="D33" s="38"/>
      <c r="E33" s="38"/>
      <c r="F33" s="39"/>
      <c r="G33" s="39"/>
      <c r="H33" s="39"/>
      <c r="I33" s="40"/>
      <c r="J33" s="38"/>
      <c r="K33" s="43"/>
      <c r="L33" s="38"/>
      <c r="M33" s="39"/>
      <c r="N33" s="39"/>
      <c r="O33" s="39"/>
      <c r="P33" s="38"/>
      <c r="Q33" s="38"/>
      <c r="R33" s="153"/>
    </row>
    <row r="34" spans="1:18">
      <c r="A34" s="160"/>
      <c r="B34" s="182"/>
      <c r="C34" s="24"/>
      <c r="D34" s="16"/>
      <c r="E34" s="16"/>
      <c r="F34" s="4"/>
      <c r="G34" s="4"/>
      <c r="H34" s="4"/>
      <c r="I34" s="5"/>
      <c r="J34" s="16"/>
      <c r="K34" s="54"/>
      <c r="L34" s="16"/>
      <c r="M34" s="4"/>
      <c r="N34" s="4"/>
      <c r="O34" s="4"/>
      <c r="P34" s="16"/>
      <c r="Q34" s="16"/>
      <c r="R34" s="179"/>
    </row>
    <row r="35" spans="1:18">
      <c r="A35" s="167"/>
      <c r="B35" s="183"/>
      <c r="C35" s="25"/>
      <c r="D35" s="21"/>
      <c r="E35" s="21"/>
      <c r="F35" s="1"/>
      <c r="G35" s="1"/>
      <c r="H35" s="47"/>
      <c r="I35" s="2"/>
      <c r="J35" s="21"/>
      <c r="K35" s="46"/>
      <c r="L35" s="21"/>
      <c r="M35" s="1"/>
      <c r="N35" s="1"/>
      <c r="O35" s="1"/>
      <c r="P35" s="21"/>
      <c r="Q35" s="21"/>
      <c r="R35" s="180"/>
    </row>
    <row r="36" spans="1:18" ht="15.75" thickBot="1">
      <c r="A36" s="181"/>
      <c r="B36" s="184"/>
      <c r="C36" s="22"/>
      <c r="D36" s="18"/>
      <c r="E36" s="18"/>
      <c r="F36" s="19"/>
      <c r="G36" s="19"/>
      <c r="H36" s="19"/>
      <c r="I36" s="20"/>
      <c r="J36" s="18"/>
      <c r="K36" s="65"/>
      <c r="L36" s="18"/>
      <c r="M36" s="19"/>
      <c r="N36" s="19"/>
      <c r="O36" s="19"/>
      <c r="P36" s="18"/>
      <c r="Q36" s="18"/>
      <c r="R36" s="185"/>
    </row>
    <row r="37" spans="1:18">
      <c r="A37" s="158"/>
      <c r="B37" s="148"/>
      <c r="C37" s="33"/>
      <c r="D37" s="30"/>
      <c r="E37" s="30"/>
      <c r="F37" s="31"/>
      <c r="G37" s="31"/>
      <c r="H37" s="31"/>
      <c r="I37" s="32"/>
      <c r="J37" s="30"/>
      <c r="K37" s="33"/>
      <c r="L37" s="30"/>
      <c r="M37" s="31"/>
      <c r="N37" s="31"/>
      <c r="O37" s="31"/>
      <c r="P37" s="30"/>
      <c r="Q37" s="30"/>
      <c r="R37" s="156"/>
    </row>
    <row r="38" spans="1:18">
      <c r="A38" s="159"/>
      <c r="B38" s="149"/>
      <c r="C38" s="37"/>
      <c r="D38" s="34"/>
      <c r="E38" s="34"/>
      <c r="F38" s="35"/>
      <c r="G38" s="35"/>
      <c r="H38" s="35"/>
      <c r="I38" s="36"/>
      <c r="J38" s="34"/>
      <c r="K38" s="37"/>
      <c r="L38" s="34"/>
      <c r="M38" s="35"/>
      <c r="N38" s="35"/>
      <c r="O38" s="35"/>
      <c r="P38" s="34"/>
      <c r="Q38" s="34"/>
      <c r="R38" s="157"/>
    </row>
    <row r="39" spans="1:18" ht="15.75" thickBot="1">
      <c r="A39" s="192"/>
      <c r="B39" s="193"/>
      <c r="C39" s="41"/>
      <c r="D39" s="38"/>
      <c r="E39" s="38"/>
      <c r="F39" s="39"/>
      <c r="G39" s="39"/>
      <c r="H39" s="39"/>
      <c r="I39" s="40"/>
      <c r="J39" s="38"/>
      <c r="K39" s="43"/>
      <c r="L39" s="38"/>
      <c r="M39" s="39"/>
      <c r="N39" s="39"/>
      <c r="O39" s="39"/>
      <c r="P39" s="38"/>
      <c r="Q39" s="38"/>
      <c r="R39" s="194"/>
    </row>
    <row r="40" spans="1:18">
      <c r="A40" s="169"/>
      <c r="B40" s="163"/>
      <c r="C40" s="24"/>
      <c r="D40" s="16"/>
      <c r="E40" s="16"/>
      <c r="F40" s="4"/>
      <c r="G40" s="4"/>
      <c r="H40" s="4"/>
      <c r="I40" s="5"/>
      <c r="J40" s="16"/>
      <c r="K40" s="54"/>
      <c r="L40" s="16"/>
      <c r="M40" s="4"/>
      <c r="N40" s="4"/>
      <c r="O40" s="4"/>
      <c r="P40" s="16"/>
      <c r="Q40" s="16"/>
      <c r="R40" s="179"/>
    </row>
    <row r="41" spans="1:18">
      <c r="A41" s="161"/>
      <c r="B41" s="161"/>
      <c r="C41" s="25"/>
      <c r="D41" s="21"/>
      <c r="E41" s="21"/>
      <c r="F41" s="1"/>
      <c r="G41" s="1"/>
      <c r="H41" s="1"/>
      <c r="I41" s="2"/>
      <c r="J41" s="21"/>
      <c r="K41" s="46"/>
      <c r="L41" s="21"/>
      <c r="M41" s="1"/>
      <c r="N41" s="1"/>
      <c r="O41" s="1"/>
      <c r="P41" s="21"/>
      <c r="Q41" s="21"/>
      <c r="R41" s="165"/>
    </row>
    <row r="42" spans="1:18">
      <c r="A42" s="161"/>
      <c r="B42" s="161"/>
      <c r="C42" s="25"/>
      <c r="D42" s="21"/>
      <c r="E42" s="21"/>
      <c r="F42" s="47"/>
      <c r="G42" s="47"/>
      <c r="H42" s="1"/>
      <c r="I42" s="2"/>
      <c r="J42" s="21"/>
      <c r="K42" s="46"/>
      <c r="L42" s="21"/>
      <c r="M42" s="1"/>
      <c r="N42" s="1"/>
      <c r="O42" s="1"/>
      <c r="P42" s="21"/>
      <c r="Q42" s="21"/>
      <c r="R42" s="165"/>
    </row>
    <row r="43" spans="1:18" ht="15.75" thickBot="1">
      <c r="A43" s="162"/>
      <c r="B43" s="162"/>
      <c r="C43" s="22"/>
      <c r="D43" s="18"/>
      <c r="E43" s="18"/>
      <c r="F43" s="19"/>
      <c r="G43" s="19"/>
      <c r="H43" s="19"/>
      <c r="I43" s="20"/>
      <c r="J43" s="18"/>
      <c r="K43" s="65"/>
      <c r="L43" s="18"/>
      <c r="M43" s="19"/>
      <c r="N43" s="19"/>
      <c r="O43" s="19"/>
      <c r="P43" s="18"/>
      <c r="Q43" s="18"/>
      <c r="R43" s="166"/>
    </row>
    <row r="44" spans="1:18">
      <c r="A44" s="158"/>
      <c r="B44" s="148"/>
      <c r="C44" s="33"/>
      <c r="D44" s="30"/>
      <c r="E44" s="30"/>
      <c r="F44" s="31"/>
      <c r="G44" s="31"/>
      <c r="H44" s="31"/>
      <c r="I44" s="32"/>
      <c r="J44" s="30"/>
      <c r="K44" s="33"/>
      <c r="L44" s="30"/>
      <c r="M44" s="31"/>
      <c r="N44" s="31"/>
      <c r="O44" s="31"/>
      <c r="P44" s="30"/>
      <c r="Q44" s="30"/>
      <c r="R44" s="156"/>
    </row>
    <row r="45" spans="1:18">
      <c r="A45" s="159"/>
      <c r="B45" s="149"/>
      <c r="C45" s="37"/>
      <c r="D45" s="34"/>
      <c r="E45" s="34"/>
      <c r="F45" s="35"/>
      <c r="G45" s="35"/>
      <c r="H45" s="35"/>
      <c r="I45" s="36"/>
      <c r="J45" s="34"/>
      <c r="K45" s="37"/>
      <c r="L45" s="34"/>
      <c r="M45" s="35"/>
      <c r="N45" s="35"/>
      <c r="O45" s="35"/>
      <c r="P45" s="34"/>
      <c r="Q45" s="34"/>
      <c r="R45" s="157"/>
    </row>
    <row r="46" spans="1:18" ht="15.75" thickBot="1">
      <c r="A46" s="147"/>
      <c r="B46" s="150"/>
      <c r="C46" s="41"/>
      <c r="D46" s="38"/>
      <c r="E46" s="38"/>
      <c r="F46" s="39"/>
      <c r="G46" s="39"/>
      <c r="H46" s="39"/>
      <c r="I46" s="40"/>
      <c r="J46" s="38"/>
      <c r="K46" s="43"/>
      <c r="L46" s="38"/>
      <c r="M46" s="39"/>
      <c r="N46" s="39"/>
      <c r="O46" s="39"/>
      <c r="P46" s="38"/>
      <c r="Q46" s="38"/>
      <c r="R46" s="153"/>
    </row>
    <row r="47" spans="1:18">
      <c r="A47" s="160"/>
      <c r="B47" s="163"/>
      <c r="C47" s="24"/>
      <c r="D47" s="16"/>
      <c r="E47" s="16"/>
      <c r="F47" s="4"/>
      <c r="G47" s="4"/>
      <c r="H47" s="4"/>
      <c r="I47" s="55"/>
      <c r="J47" s="16"/>
      <c r="K47" s="67"/>
      <c r="L47" s="16"/>
      <c r="M47" s="4"/>
      <c r="N47" s="4"/>
      <c r="O47" s="4"/>
      <c r="P47" s="16"/>
      <c r="Q47" s="16"/>
      <c r="R47" s="189"/>
    </row>
    <row r="48" spans="1:18">
      <c r="A48" s="167"/>
      <c r="B48" s="168"/>
      <c r="C48" s="25"/>
      <c r="D48" s="21"/>
      <c r="E48" s="21"/>
      <c r="F48" s="1"/>
      <c r="G48" s="1"/>
      <c r="H48" s="1"/>
      <c r="I48" s="45"/>
      <c r="J48" s="21"/>
      <c r="K48" s="46"/>
      <c r="L48" s="21"/>
      <c r="M48" s="1"/>
      <c r="N48" s="1"/>
      <c r="O48" s="1"/>
      <c r="P48" s="21"/>
      <c r="Q48" s="21"/>
      <c r="R48" s="190"/>
    </row>
    <row r="49" spans="1:18" ht="15.75" thickBot="1">
      <c r="A49" s="162"/>
      <c r="B49" s="162"/>
      <c r="C49" s="22"/>
      <c r="D49" s="18"/>
      <c r="E49" s="18"/>
      <c r="F49" s="19"/>
      <c r="G49" s="19"/>
      <c r="H49" s="19"/>
      <c r="I49" s="20"/>
      <c r="J49" s="18"/>
      <c r="K49" s="65"/>
      <c r="L49" s="18"/>
      <c r="M49" s="19"/>
      <c r="N49" s="19"/>
      <c r="O49" s="19"/>
      <c r="P49" s="18"/>
      <c r="Q49" s="18"/>
      <c r="R49" s="191"/>
    </row>
    <row r="50" spans="1:18">
      <c r="A50" s="158"/>
      <c r="B50" s="148"/>
      <c r="C50" s="33"/>
      <c r="D50" s="30"/>
      <c r="E50" s="30"/>
      <c r="F50" s="31"/>
      <c r="G50" s="31"/>
      <c r="H50" s="31"/>
      <c r="I50" s="32"/>
      <c r="J50" s="30"/>
      <c r="K50" s="64"/>
      <c r="L50" s="30"/>
      <c r="M50" s="31"/>
      <c r="N50" s="31"/>
      <c r="O50" s="31"/>
      <c r="P50" s="30"/>
      <c r="Q50" s="30"/>
      <c r="R50" s="156"/>
    </row>
    <row r="51" spans="1:18">
      <c r="A51" s="159"/>
      <c r="B51" s="149"/>
      <c r="C51" s="37"/>
      <c r="D51" s="34"/>
      <c r="E51" s="34"/>
      <c r="F51" s="35"/>
      <c r="G51" s="35"/>
      <c r="H51" s="35"/>
      <c r="I51" s="36"/>
      <c r="J51" s="34"/>
      <c r="K51" s="37"/>
      <c r="L51" s="34"/>
      <c r="M51" s="35"/>
      <c r="N51" s="35"/>
      <c r="O51" s="35"/>
      <c r="P51" s="34"/>
      <c r="Q51" s="34"/>
      <c r="R51" s="157"/>
    </row>
    <row r="52" spans="1:18" ht="15.75" thickBot="1">
      <c r="A52" s="147"/>
      <c r="B52" s="150"/>
      <c r="C52" s="41"/>
      <c r="D52" s="38"/>
      <c r="E52" s="38"/>
      <c r="F52" s="39"/>
      <c r="G52" s="39"/>
      <c r="H52" s="39"/>
      <c r="I52" s="40"/>
      <c r="J52" s="38"/>
      <c r="K52" s="43"/>
      <c r="L52" s="38"/>
      <c r="M52" s="39"/>
      <c r="N52" s="39"/>
      <c r="O52" s="39"/>
      <c r="P52" s="38"/>
      <c r="Q52" s="38"/>
      <c r="R52" s="153"/>
    </row>
    <row r="53" spans="1:18">
      <c r="A53" s="160"/>
      <c r="B53" s="163"/>
      <c r="C53" s="24"/>
      <c r="D53" s="16"/>
      <c r="E53" s="16"/>
      <c r="F53" s="4"/>
      <c r="G53" s="4"/>
      <c r="H53" s="4"/>
      <c r="I53" s="5"/>
      <c r="J53" s="16"/>
      <c r="K53" s="67"/>
      <c r="L53" s="16"/>
      <c r="M53" s="4"/>
      <c r="N53" s="4"/>
      <c r="O53" s="4"/>
      <c r="P53" s="16"/>
      <c r="Q53" s="16"/>
      <c r="R53" s="189"/>
    </row>
    <row r="54" spans="1:18">
      <c r="A54" s="167"/>
      <c r="B54" s="168"/>
      <c r="C54" s="25"/>
      <c r="D54" s="21"/>
      <c r="E54" s="21"/>
      <c r="F54" s="1"/>
      <c r="G54" s="1"/>
      <c r="H54" s="1"/>
      <c r="I54" s="2"/>
      <c r="J54" s="21"/>
      <c r="K54" s="46"/>
      <c r="L54" s="21"/>
      <c r="M54" s="1"/>
      <c r="N54" s="1"/>
      <c r="O54" s="1"/>
      <c r="P54" s="21"/>
      <c r="Q54" s="21"/>
      <c r="R54" s="190"/>
    </row>
    <row r="55" spans="1:18" ht="15.75" thickBot="1">
      <c r="A55" s="162"/>
      <c r="B55" s="195"/>
      <c r="C55" s="22"/>
      <c r="D55" s="18"/>
      <c r="E55" s="18"/>
      <c r="F55" s="19"/>
      <c r="G55" s="19"/>
      <c r="H55" s="19"/>
      <c r="I55" s="20"/>
      <c r="J55" s="18"/>
      <c r="K55" s="65"/>
      <c r="L55" s="18"/>
      <c r="M55" s="19"/>
      <c r="N55" s="19"/>
      <c r="O55" s="19"/>
      <c r="P55" s="18"/>
      <c r="Q55" s="18"/>
      <c r="R55" s="191"/>
    </row>
    <row r="56" spans="1:18">
      <c r="A56" s="158"/>
      <c r="B56" s="148"/>
      <c r="C56" s="33"/>
      <c r="D56" s="30"/>
      <c r="E56" s="30"/>
      <c r="F56" s="31"/>
      <c r="G56" s="31"/>
      <c r="H56" s="31"/>
      <c r="I56" s="32"/>
      <c r="J56" s="30"/>
      <c r="K56" s="64"/>
      <c r="L56" s="30"/>
      <c r="M56" s="31"/>
      <c r="N56" s="31"/>
      <c r="O56" s="31"/>
      <c r="P56" s="30"/>
      <c r="Q56" s="30"/>
      <c r="R56" s="156"/>
    </row>
    <row r="57" spans="1:18">
      <c r="A57" s="159"/>
      <c r="B57" s="149"/>
      <c r="C57" s="37"/>
      <c r="D57" s="34"/>
      <c r="E57" s="34"/>
      <c r="F57" s="35"/>
      <c r="G57" s="35"/>
      <c r="H57" s="35"/>
      <c r="I57" s="36"/>
      <c r="J57" s="34"/>
      <c r="K57" s="37"/>
      <c r="L57" s="34"/>
      <c r="M57" s="35"/>
      <c r="N57" s="35"/>
      <c r="O57" s="35"/>
      <c r="P57" s="34"/>
      <c r="Q57" s="34"/>
      <c r="R57" s="157"/>
    </row>
    <row r="58" spans="1:18" ht="15.75" thickBot="1">
      <c r="A58" s="147"/>
      <c r="B58" s="150"/>
      <c r="C58" s="41"/>
      <c r="D58" s="38"/>
      <c r="E58" s="38"/>
      <c r="F58" s="39"/>
      <c r="G58" s="39"/>
      <c r="H58" s="39"/>
      <c r="I58" s="40"/>
      <c r="J58" s="38"/>
      <c r="K58" s="43"/>
      <c r="L58" s="38"/>
      <c r="M58" s="39"/>
      <c r="N58" s="39"/>
      <c r="O58" s="39"/>
      <c r="P58" s="38"/>
      <c r="Q58" s="38"/>
      <c r="R58" s="153"/>
    </row>
    <row r="59" spans="1:18">
      <c r="A59" s="160"/>
      <c r="B59" s="163"/>
      <c r="C59" s="24"/>
      <c r="D59" s="16"/>
      <c r="E59" s="16"/>
      <c r="F59" s="4"/>
      <c r="G59" s="4"/>
      <c r="H59" s="4"/>
      <c r="I59" s="5"/>
      <c r="J59" s="16"/>
      <c r="K59" s="67"/>
      <c r="L59" s="16"/>
      <c r="M59" s="4"/>
      <c r="N59" s="4"/>
      <c r="O59" s="4"/>
      <c r="P59" s="16"/>
      <c r="Q59" s="16"/>
      <c r="R59" s="156"/>
    </row>
    <row r="60" spans="1:18">
      <c r="A60" s="167"/>
      <c r="B60" s="168"/>
      <c r="C60" s="25"/>
      <c r="D60" s="21"/>
      <c r="E60" s="21"/>
      <c r="F60" s="1"/>
      <c r="G60" s="1"/>
      <c r="H60" s="1"/>
      <c r="I60" s="2"/>
      <c r="J60" s="21"/>
      <c r="K60" s="46"/>
      <c r="L60" s="21"/>
      <c r="M60" s="1"/>
      <c r="N60" s="1"/>
      <c r="O60" s="1"/>
      <c r="P60" s="21"/>
      <c r="Q60" s="21"/>
      <c r="R60" s="157"/>
    </row>
    <row r="61" spans="1:18" ht="15.75" thickBot="1">
      <c r="A61" s="162"/>
      <c r="B61" s="162"/>
      <c r="C61" s="22"/>
      <c r="D61" s="18"/>
      <c r="E61" s="18"/>
      <c r="F61" s="19"/>
      <c r="G61" s="19"/>
      <c r="H61" s="19"/>
      <c r="I61" s="20"/>
      <c r="J61" s="18"/>
      <c r="K61" s="65"/>
      <c r="L61" s="18"/>
      <c r="M61" s="19"/>
      <c r="N61" s="19"/>
      <c r="O61" s="19"/>
      <c r="P61" s="18"/>
      <c r="Q61" s="18"/>
      <c r="R61" s="153"/>
    </row>
    <row r="62" spans="1:18">
      <c r="A62" s="158"/>
      <c r="B62" s="148"/>
      <c r="C62" s="33"/>
      <c r="D62" s="30"/>
      <c r="E62" s="30"/>
      <c r="F62" s="31"/>
      <c r="G62" s="31"/>
      <c r="H62" s="31"/>
      <c r="I62" s="32"/>
      <c r="J62" s="30"/>
      <c r="K62" s="64"/>
      <c r="L62" s="30"/>
      <c r="M62" s="31"/>
      <c r="N62" s="31"/>
      <c r="O62" s="31"/>
      <c r="P62" s="30"/>
      <c r="Q62" s="30"/>
      <c r="R62" s="156"/>
    </row>
    <row r="63" spans="1:18">
      <c r="A63" s="159"/>
      <c r="B63" s="149"/>
      <c r="C63" s="37"/>
      <c r="D63" s="34"/>
      <c r="E63" s="34"/>
      <c r="F63" s="35"/>
      <c r="G63" s="35"/>
      <c r="H63" s="35"/>
      <c r="I63" s="36"/>
      <c r="J63" s="34"/>
      <c r="K63" s="37"/>
      <c r="L63" s="34"/>
      <c r="M63" s="35"/>
      <c r="N63" s="35"/>
      <c r="O63" s="35"/>
      <c r="P63" s="34"/>
      <c r="Q63" s="34"/>
      <c r="R63" s="157"/>
    </row>
    <row r="64" spans="1:18" ht="15.75" thickBot="1">
      <c r="A64" s="147"/>
      <c r="B64" s="150"/>
      <c r="C64" s="41"/>
      <c r="D64" s="38"/>
      <c r="E64" s="38"/>
      <c r="F64" s="39"/>
      <c r="G64" s="39"/>
      <c r="H64" s="39"/>
      <c r="I64" s="40"/>
      <c r="J64" s="38"/>
      <c r="K64" s="43"/>
      <c r="L64" s="38"/>
      <c r="M64" s="39"/>
      <c r="N64" s="39"/>
      <c r="O64" s="39"/>
      <c r="P64" s="38"/>
      <c r="Q64" s="38"/>
      <c r="R64" s="153"/>
    </row>
    <row r="65" spans="1:18">
      <c r="A65" s="160"/>
      <c r="B65" s="163"/>
      <c r="C65" s="24"/>
      <c r="D65" s="16"/>
      <c r="E65" s="16"/>
      <c r="F65" s="4"/>
      <c r="G65" s="4"/>
      <c r="H65" s="4"/>
      <c r="I65" s="5"/>
      <c r="J65" s="16"/>
      <c r="K65" s="67"/>
      <c r="L65" s="16"/>
      <c r="M65" s="4"/>
      <c r="N65" s="4"/>
      <c r="O65" s="4"/>
      <c r="P65" s="16"/>
      <c r="Q65" s="16"/>
      <c r="R65" s="164"/>
    </row>
    <row r="66" spans="1:18">
      <c r="A66" s="161"/>
      <c r="B66" s="161"/>
      <c r="C66" s="25"/>
      <c r="D66" s="21"/>
      <c r="E66" s="21"/>
      <c r="F66" s="1"/>
      <c r="G66" s="1"/>
      <c r="H66" s="1"/>
      <c r="I66" s="2"/>
      <c r="J66" s="21"/>
      <c r="K66" s="46"/>
      <c r="L66" s="21"/>
      <c r="M66" s="1"/>
      <c r="N66" s="1"/>
      <c r="O66" s="6"/>
      <c r="P66" s="7"/>
      <c r="Q66" s="21"/>
      <c r="R66" s="165"/>
    </row>
    <row r="67" spans="1:18">
      <c r="A67" s="161"/>
      <c r="B67" s="161"/>
      <c r="C67" s="25"/>
      <c r="D67" s="21"/>
      <c r="E67" s="21"/>
      <c r="F67" s="1"/>
      <c r="G67" s="1"/>
      <c r="H67" s="1"/>
      <c r="I67" s="2"/>
      <c r="J67" s="21"/>
      <c r="K67" s="66"/>
      <c r="L67" s="21"/>
      <c r="M67" s="1"/>
      <c r="N67" s="1"/>
      <c r="O67" s="6"/>
      <c r="P67" s="7"/>
      <c r="Q67" s="21"/>
      <c r="R67" s="165"/>
    </row>
    <row r="68" spans="1:18" ht="15.75" thickBot="1">
      <c r="A68" s="162"/>
      <c r="B68" s="162"/>
      <c r="C68" s="22"/>
      <c r="D68" s="18"/>
      <c r="E68" s="18"/>
      <c r="F68" s="19"/>
      <c r="G68" s="19"/>
      <c r="H68" s="19"/>
      <c r="I68" s="20"/>
      <c r="J68" s="18"/>
      <c r="K68" s="65"/>
      <c r="L68" s="18"/>
      <c r="M68" s="19"/>
      <c r="N68" s="19"/>
      <c r="O68" s="19"/>
      <c r="P68" s="18"/>
      <c r="Q68" s="18"/>
      <c r="R68" s="166"/>
    </row>
    <row r="69" spans="1:18">
      <c r="A69" s="145"/>
      <c r="B69" s="148"/>
      <c r="C69" s="33"/>
      <c r="D69" s="30"/>
      <c r="E69" s="30"/>
      <c r="F69" s="31"/>
      <c r="G69" s="31"/>
      <c r="H69" s="31"/>
      <c r="I69" s="32"/>
      <c r="J69" s="30"/>
      <c r="K69" s="64"/>
      <c r="L69" s="30"/>
      <c r="M69" s="31"/>
      <c r="N69" s="31"/>
      <c r="O69" s="31"/>
      <c r="P69" s="30"/>
      <c r="Q69" s="30"/>
      <c r="R69" s="151"/>
    </row>
    <row r="70" spans="1:18">
      <c r="A70" s="146"/>
      <c r="B70" s="149"/>
      <c r="C70" s="37"/>
      <c r="D70" s="34"/>
      <c r="E70" s="34"/>
      <c r="F70" s="35"/>
      <c r="G70" s="35"/>
      <c r="H70" s="35"/>
      <c r="I70" s="36"/>
      <c r="J70" s="34"/>
      <c r="K70" s="37"/>
      <c r="L70" s="34"/>
      <c r="M70" s="35"/>
      <c r="N70" s="35"/>
      <c r="O70" s="35"/>
      <c r="P70" s="34"/>
      <c r="Q70" s="34"/>
      <c r="R70" s="152"/>
    </row>
    <row r="71" spans="1:18" ht="15.75" thickBot="1">
      <c r="A71" s="147"/>
      <c r="B71" s="150"/>
      <c r="C71" s="41"/>
      <c r="D71" s="38"/>
      <c r="E71" s="38"/>
      <c r="F71" s="39"/>
      <c r="G71" s="39"/>
      <c r="H71" s="39"/>
      <c r="I71" s="40"/>
      <c r="J71" s="38"/>
      <c r="K71" s="43"/>
      <c r="L71" s="38"/>
      <c r="M71" s="39"/>
      <c r="N71" s="39"/>
      <c r="O71" s="39"/>
      <c r="P71" s="38"/>
      <c r="Q71" s="38"/>
      <c r="R71" s="153"/>
    </row>
    <row r="72" spans="1:18" ht="15.75" thickBot="1">
      <c r="A72" s="93"/>
      <c r="B72" s="91"/>
      <c r="C72" s="94"/>
      <c r="D72" s="91"/>
      <c r="E72" s="91"/>
      <c r="F72" s="95"/>
      <c r="G72" s="95"/>
      <c r="H72" s="95"/>
      <c r="I72" s="96"/>
      <c r="J72" s="91"/>
      <c r="K72" s="94"/>
      <c r="L72" s="91"/>
      <c r="M72" s="95"/>
      <c r="N72" s="95"/>
      <c r="O72" s="95"/>
      <c r="P72" s="91"/>
      <c r="Q72" s="91"/>
      <c r="R72" s="92"/>
    </row>
    <row r="73" spans="1:18" ht="15.75" thickBot="1">
      <c r="A73" s="89"/>
      <c r="B73" s="90"/>
      <c r="C73" s="89"/>
      <c r="D73" s="90"/>
      <c r="E73" s="90"/>
      <c r="F73" s="42"/>
      <c r="G73" s="42"/>
      <c r="H73" s="42"/>
      <c r="I73" s="98"/>
      <c r="J73" s="90"/>
      <c r="K73" s="89"/>
      <c r="L73" s="90"/>
      <c r="M73" s="42"/>
      <c r="N73" s="42"/>
      <c r="O73" s="42"/>
      <c r="P73" s="90"/>
      <c r="Q73" s="90"/>
      <c r="R73" s="88"/>
    </row>
    <row r="74" spans="1:18" ht="15.75" thickBot="1">
      <c r="A74" s="93"/>
      <c r="B74" s="91"/>
      <c r="C74" s="94"/>
      <c r="D74" s="91"/>
      <c r="E74" s="91"/>
      <c r="F74" s="95"/>
      <c r="G74" s="95"/>
      <c r="H74" s="95"/>
      <c r="I74" s="96"/>
      <c r="J74" s="91"/>
      <c r="K74" s="94"/>
      <c r="L74" s="91"/>
      <c r="M74" s="95"/>
      <c r="N74" s="95"/>
      <c r="O74" s="95"/>
      <c r="P74" s="91"/>
      <c r="Q74" s="91"/>
      <c r="R74" s="92"/>
    </row>
    <row r="75" spans="1:18" ht="15.75" thickBot="1">
      <c r="A75" s="89"/>
      <c r="B75" s="90"/>
      <c r="C75" s="89"/>
      <c r="D75" s="90"/>
      <c r="E75" s="90"/>
      <c r="F75" s="42"/>
      <c r="G75" s="42"/>
      <c r="H75" s="42"/>
      <c r="I75" s="98"/>
      <c r="J75" s="90"/>
      <c r="K75" s="89"/>
      <c r="L75" s="90"/>
      <c r="M75" s="42"/>
      <c r="N75" s="42"/>
      <c r="O75" s="42"/>
      <c r="P75" s="90"/>
      <c r="Q75" s="90"/>
      <c r="R75" s="88"/>
    </row>
    <row r="76" spans="1:18" ht="15.75" thickBot="1">
      <c r="A76" s="93"/>
      <c r="B76" s="91"/>
      <c r="C76" s="94"/>
      <c r="D76" s="91"/>
      <c r="E76" s="91"/>
      <c r="F76" s="95"/>
      <c r="G76" s="95"/>
      <c r="H76" s="95"/>
      <c r="I76" s="96"/>
      <c r="J76" s="91"/>
      <c r="K76" s="94"/>
      <c r="L76" s="91"/>
      <c r="M76" s="95"/>
      <c r="N76" s="95"/>
      <c r="O76" s="95"/>
      <c r="P76" s="91"/>
      <c r="Q76" s="91"/>
      <c r="R76" s="92"/>
    </row>
    <row r="77" spans="1:18" ht="15.75" thickBot="1">
      <c r="A77" s="89"/>
      <c r="B77" s="90"/>
      <c r="C77" s="89"/>
      <c r="D77" s="90"/>
      <c r="E77" s="90"/>
      <c r="F77" s="42"/>
      <c r="G77" s="42"/>
      <c r="H77" s="42"/>
      <c r="I77" s="98"/>
      <c r="J77" s="90"/>
      <c r="K77" s="89"/>
      <c r="L77" s="90"/>
      <c r="M77" s="42"/>
      <c r="N77" s="42"/>
      <c r="O77" s="42"/>
      <c r="P77" s="90"/>
      <c r="Q77" s="90"/>
      <c r="R77" s="88"/>
    </row>
    <row r="78" spans="1:18" ht="15.75" thickBot="1">
      <c r="A78" s="93"/>
      <c r="B78" s="91"/>
      <c r="C78" s="94"/>
      <c r="D78" s="91"/>
      <c r="E78" s="91"/>
      <c r="F78" s="95"/>
      <c r="G78" s="95"/>
      <c r="H78" s="95"/>
      <c r="I78" s="96"/>
      <c r="J78" s="91"/>
      <c r="K78" s="94"/>
      <c r="L78" s="91"/>
      <c r="M78" s="95"/>
      <c r="N78" s="95"/>
      <c r="O78" s="95"/>
      <c r="P78" s="91"/>
      <c r="Q78" s="91"/>
      <c r="R78" s="92"/>
    </row>
    <row r="79" spans="1:18" ht="15.75" thickBot="1">
      <c r="A79" s="89"/>
      <c r="B79" s="90"/>
      <c r="C79" s="89"/>
      <c r="D79" s="90"/>
      <c r="E79" s="90"/>
      <c r="F79" s="42"/>
      <c r="G79" s="42"/>
      <c r="H79" s="42"/>
      <c r="I79" s="98"/>
      <c r="J79" s="90"/>
      <c r="K79" s="89"/>
      <c r="L79" s="90"/>
      <c r="M79" s="42"/>
      <c r="N79" s="42"/>
      <c r="O79" s="42"/>
      <c r="P79" s="90"/>
      <c r="Q79" s="90"/>
      <c r="R79" s="88"/>
    </row>
    <row r="80" spans="1:18" ht="15.75" thickBot="1">
      <c r="A80" s="93"/>
      <c r="B80" s="91"/>
      <c r="C80" s="94"/>
      <c r="D80" s="91"/>
      <c r="E80" s="91"/>
      <c r="F80" s="95"/>
      <c r="G80" s="95"/>
      <c r="H80" s="95"/>
      <c r="I80" s="96"/>
      <c r="J80" s="91"/>
      <c r="K80" s="94"/>
      <c r="L80" s="91"/>
      <c r="M80" s="95"/>
      <c r="N80" s="95"/>
      <c r="O80" s="95"/>
      <c r="P80" s="91"/>
      <c r="Q80" s="91"/>
      <c r="R80" s="92"/>
    </row>
    <row r="81" spans="1:18" ht="15.75" thickBot="1">
      <c r="A81" s="89"/>
      <c r="B81" s="90"/>
      <c r="C81" s="89"/>
      <c r="D81" s="90"/>
      <c r="E81" s="90"/>
      <c r="F81" s="42"/>
      <c r="G81" s="42"/>
      <c r="H81" s="42"/>
      <c r="I81" s="98"/>
      <c r="J81" s="90"/>
      <c r="K81" s="89"/>
      <c r="L81" s="90"/>
      <c r="M81" s="42"/>
      <c r="N81" s="42"/>
      <c r="O81" s="42"/>
      <c r="P81" s="90"/>
      <c r="Q81" s="90"/>
      <c r="R81" s="88"/>
    </row>
    <row r="82" spans="1:18" ht="15.75" thickBot="1">
      <c r="A82" s="93"/>
      <c r="B82" s="91"/>
      <c r="C82" s="94"/>
      <c r="D82" s="91"/>
      <c r="E82" s="91"/>
      <c r="F82" s="95"/>
      <c r="G82" s="95"/>
      <c r="H82" s="95"/>
      <c r="I82" s="96"/>
      <c r="J82" s="91"/>
      <c r="K82" s="94"/>
      <c r="L82" s="91"/>
      <c r="M82" s="95"/>
      <c r="N82" s="95"/>
      <c r="O82" s="95"/>
      <c r="P82" s="91"/>
      <c r="Q82" s="91"/>
      <c r="R82" s="92"/>
    </row>
    <row r="83" spans="1:18" ht="15.75" thickBot="1">
      <c r="A83" s="89"/>
      <c r="B83" s="90"/>
      <c r="C83" s="89"/>
      <c r="D83" s="90"/>
      <c r="E83" s="90"/>
      <c r="F83" s="42"/>
      <c r="G83" s="42"/>
      <c r="H83" s="42"/>
      <c r="I83" s="98"/>
      <c r="J83" s="90"/>
      <c r="K83" s="89"/>
      <c r="L83" s="90"/>
      <c r="M83" s="42"/>
      <c r="N83" s="42"/>
      <c r="O83" s="42"/>
      <c r="P83" s="90"/>
      <c r="Q83" s="90"/>
      <c r="R83" s="88"/>
    </row>
    <row r="84" spans="1:18" ht="15.75" thickBot="1">
      <c r="A84" s="93"/>
      <c r="B84" s="91"/>
      <c r="C84" s="94"/>
      <c r="D84" s="91"/>
      <c r="E84" s="91"/>
      <c r="F84" s="95"/>
      <c r="G84" s="95"/>
      <c r="H84" s="95"/>
      <c r="I84" s="96"/>
      <c r="J84" s="91"/>
      <c r="K84" s="94"/>
      <c r="L84" s="91"/>
      <c r="M84" s="95"/>
      <c r="N84" s="95"/>
      <c r="O84" s="95"/>
      <c r="P84" s="91"/>
      <c r="Q84" s="91"/>
      <c r="R84" s="92"/>
    </row>
    <row r="85" spans="1:18" ht="15.75" thickBot="1">
      <c r="A85" s="53"/>
      <c r="B85" s="90"/>
      <c r="C85" s="89"/>
      <c r="D85" s="90"/>
      <c r="E85" s="90"/>
      <c r="F85" s="42"/>
      <c r="G85" s="42"/>
      <c r="H85" s="42"/>
      <c r="I85" s="98"/>
      <c r="J85" s="90"/>
      <c r="K85" s="89"/>
      <c r="L85" s="90"/>
      <c r="M85" s="42"/>
      <c r="N85" s="42"/>
      <c r="O85" s="42"/>
      <c r="P85" s="90"/>
      <c r="Q85" s="90"/>
      <c r="R85" s="88"/>
    </row>
    <row r="86" spans="1:18" ht="15.75" thickBot="1">
      <c r="A86" s="94"/>
      <c r="B86" s="97"/>
      <c r="C86" s="94"/>
      <c r="D86" s="91"/>
      <c r="E86" s="91"/>
      <c r="F86" s="95"/>
      <c r="G86" s="95"/>
      <c r="H86" s="95"/>
      <c r="I86" s="96"/>
      <c r="J86" s="91"/>
      <c r="K86" s="94"/>
      <c r="L86" s="91"/>
      <c r="M86" s="95"/>
      <c r="N86" s="95"/>
      <c r="O86" s="95"/>
      <c r="P86" s="91"/>
      <c r="Q86" s="91"/>
      <c r="R86" s="92"/>
    </row>
    <row r="87" spans="1:18" ht="15.75" thickBot="1">
      <c r="A87" s="53"/>
      <c r="B87" s="49"/>
      <c r="C87" s="53"/>
      <c r="D87" s="49"/>
      <c r="E87" s="49"/>
      <c r="F87" s="51"/>
      <c r="G87" s="51"/>
      <c r="H87" s="51"/>
      <c r="I87" s="50"/>
      <c r="J87" s="49"/>
      <c r="K87" s="53"/>
      <c r="L87" s="49"/>
      <c r="M87" s="51"/>
      <c r="N87" s="51"/>
      <c r="O87" s="51"/>
      <c r="P87" s="49"/>
      <c r="Q87" s="49"/>
      <c r="R87" s="52"/>
    </row>
    <row r="89" spans="1:18">
      <c r="A89" s="154"/>
      <c r="B89" s="154"/>
      <c r="C89" s="155"/>
      <c r="D89" s="154"/>
    </row>
    <row r="90" spans="1:18">
      <c r="A90" s="68"/>
      <c r="B90" s="68"/>
    </row>
  </sheetData>
  <mergeCells count="78">
    <mergeCell ref="A1:R2"/>
    <mergeCell ref="A3:A4"/>
    <mergeCell ref="B3:B4"/>
    <mergeCell ref="C3:C4"/>
    <mergeCell ref="D3:H3"/>
    <mergeCell ref="K3:K4"/>
    <mergeCell ref="I3:J3"/>
    <mergeCell ref="L3:L4"/>
    <mergeCell ref="M3:O3"/>
    <mergeCell ref="P3:P4"/>
    <mergeCell ref="F4:G4"/>
    <mergeCell ref="R56:R58"/>
    <mergeCell ref="R53:R55"/>
    <mergeCell ref="A37:A39"/>
    <mergeCell ref="B37:B39"/>
    <mergeCell ref="R37:R39"/>
    <mergeCell ref="A53:A55"/>
    <mergeCell ref="B53:B55"/>
    <mergeCell ref="A56:A58"/>
    <mergeCell ref="B56:B58"/>
    <mergeCell ref="A47:A49"/>
    <mergeCell ref="B47:B49"/>
    <mergeCell ref="R47:R49"/>
    <mergeCell ref="A50:A52"/>
    <mergeCell ref="B50:B52"/>
    <mergeCell ref="R50:R52"/>
    <mergeCell ref="A40:A43"/>
    <mergeCell ref="R15:R17"/>
    <mergeCell ref="B40:B43"/>
    <mergeCell ref="R40:R43"/>
    <mergeCell ref="A44:A46"/>
    <mergeCell ref="B44:B46"/>
    <mergeCell ref="R44:R46"/>
    <mergeCell ref="A34:A36"/>
    <mergeCell ref="B34:B36"/>
    <mergeCell ref="R34:R36"/>
    <mergeCell ref="A21:A23"/>
    <mergeCell ref="B21:B23"/>
    <mergeCell ref="R21:R23"/>
    <mergeCell ref="A30:A33"/>
    <mergeCell ref="B30:B33"/>
    <mergeCell ref="R30:R33"/>
    <mergeCell ref="A24:A26"/>
    <mergeCell ref="A18:A20"/>
    <mergeCell ref="B18:B20"/>
    <mergeCell ref="R18:R20"/>
    <mergeCell ref="B5:B7"/>
    <mergeCell ref="Q3:Q4"/>
    <mergeCell ref="A5:A7"/>
    <mergeCell ref="R5:R7"/>
    <mergeCell ref="A8:A11"/>
    <mergeCell ref="B8:B11"/>
    <mergeCell ref="R8:R11"/>
    <mergeCell ref="R3:R4"/>
    <mergeCell ref="A12:A14"/>
    <mergeCell ref="B12:B14"/>
    <mergeCell ref="R12:R14"/>
    <mergeCell ref="A15:A17"/>
    <mergeCell ref="B15:B17"/>
    <mergeCell ref="B24:B26"/>
    <mergeCell ref="R24:R26"/>
    <mergeCell ref="A27:A29"/>
    <mergeCell ref="B27:B29"/>
    <mergeCell ref="R27:R29"/>
    <mergeCell ref="R59:R61"/>
    <mergeCell ref="A62:A64"/>
    <mergeCell ref="B62:B64"/>
    <mergeCell ref="R62:R64"/>
    <mergeCell ref="A65:A68"/>
    <mergeCell ref="B65:B68"/>
    <mergeCell ref="R65:R68"/>
    <mergeCell ref="A59:A61"/>
    <mergeCell ref="B59:B61"/>
    <mergeCell ref="A69:A71"/>
    <mergeCell ref="B69:B71"/>
    <mergeCell ref="R69:R71"/>
    <mergeCell ref="A89:B89"/>
    <mergeCell ref="C89:D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5"/>
  <sheetViews>
    <sheetView workbookViewId="0">
      <selection activeCell="A16" sqref="A16:S22"/>
    </sheetView>
  </sheetViews>
  <sheetFormatPr defaultRowHeight="15"/>
  <cols>
    <col min="1" max="1" width="13.140625" customWidth="1"/>
    <col min="2" max="2" width="12" customWidth="1"/>
    <col min="3" max="3" width="8.28515625" customWidth="1"/>
    <col min="4" max="4" width="8" customWidth="1"/>
    <col min="6" max="6" width="15" customWidth="1"/>
    <col min="7" max="7" width="12.28515625" customWidth="1"/>
    <col min="8" max="8" width="11.85546875" customWidth="1"/>
    <col min="9" max="9" width="6.7109375" customWidth="1"/>
    <col min="10" max="10" width="7.140625" customWidth="1"/>
  </cols>
  <sheetData>
    <row r="1" spans="1:19" ht="15" customHeight="1">
      <c r="A1" s="211" t="s">
        <v>26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13"/>
      <c r="O1" s="13"/>
      <c r="P1" s="13"/>
      <c r="Q1" s="13"/>
      <c r="R1" s="13"/>
    </row>
    <row r="2" spans="1:19" ht="15.75" thickBo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3"/>
      <c r="O2" s="13"/>
      <c r="P2" s="13"/>
      <c r="Q2" s="13"/>
      <c r="R2" s="13"/>
    </row>
    <row r="3" spans="1:19" ht="15" customHeight="1">
      <c r="A3" s="214" t="s">
        <v>2</v>
      </c>
      <c r="B3" s="219" t="s">
        <v>3</v>
      </c>
      <c r="C3" s="219"/>
      <c r="D3" s="219"/>
      <c r="E3" s="219"/>
      <c r="F3" s="212" t="s">
        <v>15</v>
      </c>
      <c r="G3" s="212" t="s">
        <v>4</v>
      </c>
      <c r="H3" s="219" t="s">
        <v>22</v>
      </c>
      <c r="I3" s="219"/>
      <c r="J3" s="219"/>
      <c r="K3" s="212" t="s">
        <v>5</v>
      </c>
      <c r="L3" s="209" t="s">
        <v>7</v>
      </c>
      <c r="M3" s="69"/>
      <c r="N3" s="71"/>
      <c r="P3" s="70"/>
      <c r="Q3" s="10"/>
      <c r="R3" s="56"/>
    </row>
    <row r="4" spans="1:19" ht="45.75" customHeight="1" thickBot="1">
      <c r="A4" s="215"/>
      <c r="B4" s="86" t="s">
        <v>8</v>
      </c>
      <c r="C4" s="213" t="s">
        <v>13</v>
      </c>
      <c r="D4" s="213"/>
      <c r="E4" s="85" t="s">
        <v>14</v>
      </c>
      <c r="F4" s="213"/>
      <c r="G4" s="213"/>
      <c r="H4" s="83" t="s">
        <v>17</v>
      </c>
      <c r="I4" s="84" t="s">
        <v>9</v>
      </c>
      <c r="J4" s="84" t="s">
        <v>10</v>
      </c>
      <c r="K4" s="213"/>
      <c r="L4" s="210"/>
      <c r="M4" s="71"/>
      <c r="N4" s="13"/>
      <c r="P4" s="13"/>
      <c r="Q4" s="10"/>
      <c r="R4" s="13"/>
    </row>
    <row r="5" spans="1:19">
      <c r="A5" s="216">
        <v>16</v>
      </c>
      <c r="B5" s="81" t="s">
        <v>27</v>
      </c>
      <c r="C5" s="81">
        <v>26.72</v>
      </c>
      <c r="D5" s="81">
        <v>1</v>
      </c>
      <c r="E5" s="81">
        <f>D5*C5</f>
        <v>26.72</v>
      </c>
      <c r="F5" s="82">
        <v>0.38400000000000001</v>
      </c>
      <c r="G5" s="81">
        <v>38</v>
      </c>
      <c r="H5" s="81">
        <v>0.1</v>
      </c>
      <c r="I5" s="81">
        <v>0.05</v>
      </c>
      <c r="J5" s="81">
        <f>1+H5+I5</f>
        <v>1.1500000000000001</v>
      </c>
      <c r="K5" s="80">
        <f>E5*F5*G5*J5</f>
        <v>448.38297600000004</v>
      </c>
      <c r="L5" s="207">
        <f>SUM(K5:K12)</f>
        <v>1763.4217180000001</v>
      </c>
      <c r="M5" s="71"/>
      <c r="N5" s="71"/>
      <c r="P5" s="70"/>
      <c r="Q5" s="70"/>
      <c r="R5" s="70"/>
    </row>
    <row r="6" spans="1:19">
      <c r="A6" s="217"/>
      <c r="B6" s="76" t="s">
        <v>27</v>
      </c>
      <c r="C6" s="76">
        <v>26.72</v>
      </c>
      <c r="D6" s="76">
        <v>1</v>
      </c>
      <c r="E6" s="76">
        <f t="shared" ref="E6:E8" si="0">D6*C6</f>
        <v>26.72</v>
      </c>
      <c r="F6" s="76">
        <v>0.38400000000000001</v>
      </c>
      <c r="G6" s="76">
        <v>38</v>
      </c>
      <c r="H6" s="76">
        <v>0</v>
      </c>
      <c r="I6" s="76">
        <v>0.05</v>
      </c>
      <c r="J6" s="76">
        <f t="shared" ref="J6:J8" si="1">1+H6+I6</f>
        <v>1.05</v>
      </c>
      <c r="K6" s="77">
        <f t="shared" ref="K6:K8" si="2">E6*F6*G6*J6</f>
        <v>409.39315199999999</v>
      </c>
      <c r="L6" s="178"/>
      <c r="M6" s="71"/>
      <c r="N6" s="71"/>
      <c r="P6" s="70"/>
      <c r="Q6" s="70"/>
      <c r="R6" s="70"/>
    </row>
    <row r="7" spans="1:19">
      <c r="A7" s="217"/>
      <c r="B7" s="73" t="s">
        <v>27</v>
      </c>
      <c r="C7" s="73">
        <v>14.42</v>
      </c>
      <c r="D7" s="73">
        <v>1</v>
      </c>
      <c r="E7" s="73">
        <f t="shared" si="0"/>
        <v>14.42</v>
      </c>
      <c r="F7" s="74">
        <v>0.38400000000000001</v>
      </c>
      <c r="G7" s="73">
        <v>38</v>
      </c>
      <c r="H7" s="73">
        <v>0.05</v>
      </c>
      <c r="I7" s="73">
        <v>0.05</v>
      </c>
      <c r="J7" s="73">
        <f t="shared" si="1"/>
        <v>1.1000000000000001</v>
      </c>
      <c r="K7" s="75">
        <f t="shared" si="2"/>
        <v>231.45830400000003</v>
      </c>
      <c r="L7" s="178"/>
      <c r="M7" s="71"/>
      <c r="N7" s="71"/>
      <c r="P7" s="70"/>
      <c r="Q7" s="70"/>
      <c r="R7" s="70"/>
    </row>
    <row r="8" spans="1:19">
      <c r="A8" s="217"/>
      <c r="B8" s="76" t="s">
        <v>27</v>
      </c>
      <c r="C8" s="76">
        <v>14.42</v>
      </c>
      <c r="D8" s="76">
        <v>1</v>
      </c>
      <c r="E8" s="76">
        <f t="shared" si="0"/>
        <v>14.42</v>
      </c>
      <c r="F8" s="76">
        <v>0.38400000000000001</v>
      </c>
      <c r="G8" s="76">
        <v>38</v>
      </c>
      <c r="H8" s="76">
        <v>0.1</v>
      </c>
      <c r="I8" s="76">
        <v>0.05</v>
      </c>
      <c r="J8" s="76">
        <f t="shared" si="1"/>
        <v>1.1500000000000001</v>
      </c>
      <c r="K8" s="77">
        <f t="shared" si="2"/>
        <v>241.97913600000004</v>
      </c>
      <c r="L8" s="178"/>
      <c r="M8" s="71"/>
      <c r="N8" s="71"/>
      <c r="P8" s="70"/>
      <c r="Q8" s="70"/>
      <c r="R8" s="70"/>
    </row>
    <row r="9" spans="1:19">
      <c r="A9" s="217"/>
      <c r="B9" s="74" t="s">
        <v>28</v>
      </c>
      <c r="C9" s="73"/>
      <c r="D9" s="73"/>
      <c r="E9" s="73">
        <v>157.84</v>
      </c>
      <c r="F9" s="73">
        <v>0.11</v>
      </c>
      <c r="G9" s="73">
        <v>11</v>
      </c>
      <c r="H9" s="73"/>
      <c r="I9" s="73"/>
      <c r="J9" s="73"/>
      <c r="K9" s="75">
        <f>E9*F9*G9</f>
        <v>190.9864</v>
      </c>
      <c r="L9" s="178"/>
      <c r="M9" s="72"/>
      <c r="N9" s="72"/>
    </row>
    <row r="10" spans="1:19">
      <c r="A10" s="217"/>
      <c r="B10" s="76" t="s">
        <v>29</v>
      </c>
      <c r="C10" s="76"/>
      <c r="D10" s="76"/>
      <c r="E10" s="76">
        <v>133.84</v>
      </c>
      <c r="F10" s="76">
        <v>8.7999999999999995E-2</v>
      </c>
      <c r="G10" s="76">
        <v>11</v>
      </c>
      <c r="H10" s="76"/>
      <c r="I10" s="76"/>
      <c r="J10" s="76"/>
      <c r="K10" s="77">
        <f t="shared" ref="K10:K12" si="3">E10*F10*G10</f>
        <v>129.55712</v>
      </c>
      <c r="L10" s="178"/>
      <c r="M10" s="72"/>
      <c r="N10" s="72"/>
    </row>
    <row r="11" spans="1:19">
      <c r="A11" s="217"/>
      <c r="B11" s="74" t="s">
        <v>30</v>
      </c>
      <c r="C11" s="73"/>
      <c r="D11" s="73"/>
      <c r="E11" s="73">
        <v>101.84</v>
      </c>
      <c r="F11" s="73">
        <v>6.4000000000000001E-2</v>
      </c>
      <c r="G11" s="73">
        <v>11</v>
      </c>
      <c r="H11" s="73"/>
      <c r="I11" s="73"/>
      <c r="J11" s="73"/>
      <c r="K11" s="75">
        <f t="shared" si="3"/>
        <v>71.695359999999994</v>
      </c>
      <c r="L11" s="178"/>
      <c r="M11" s="72"/>
      <c r="N11" s="72"/>
    </row>
    <row r="12" spans="1:19" ht="15.75" thickBot="1">
      <c r="A12" s="218"/>
      <c r="B12" s="78" t="s">
        <v>31</v>
      </c>
      <c r="C12" s="78"/>
      <c r="D12" s="78"/>
      <c r="E12" s="78">
        <v>77.31</v>
      </c>
      <c r="F12" s="78">
        <v>4.7E-2</v>
      </c>
      <c r="G12" s="78">
        <v>11</v>
      </c>
      <c r="H12" s="78"/>
      <c r="I12" s="78"/>
      <c r="J12" s="78"/>
      <c r="K12" s="79">
        <f t="shared" si="3"/>
        <v>39.969270000000002</v>
      </c>
      <c r="L12" s="208"/>
      <c r="M12" s="72"/>
      <c r="N12" s="72"/>
    </row>
    <row r="13" spans="1:19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9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pans="1:19">
      <c r="A15" s="72"/>
      <c r="B15" s="72"/>
      <c r="C15" s="72"/>
      <c r="D15" s="72"/>
      <c r="E15" s="72"/>
      <c r="F15" s="72"/>
      <c r="H15" s="72"/>
      <c r="I15" s="72"/>
      <c r="J15" s="72"/>
      <c r="K15" s="72"/>
      <c r="L15" s="72"/>
      <c r="M15" s="72"/>
      <c r="N15" s="72"/>
    </row>
    <row r="16" spans="1:19" ht="26.25">
      <c r="A16" s="221" t="s">
        <v>26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</row>
    <row r="17" spans="1:19">
      <c r="A17" s="223" t="s">
        <v>0</v>
      </c>
      <c r="B17" s="224" t="s">
        <v>1</v>
      </c>
      <c r="C17" s="224" t="s">
        <v>2</v>
      </c>
      <c r="D17" s="223" t="s">
        <v>3</v>
      </c>
      <c r="E17" s="161"/>
      <c r="F17" s="161"/>
      <c r="G17" s="161"/>
      <c r="H17" s="161"/>
      <c r="I17" s="223" t="s">
        <v>21</v>
      </c>
      <c r="J17" s="161"/>
      <c r="K17" s="224" t="s">
        <v>4</v>
      </c>
      <c r="L17" s="224" t="s">
        <v>18</v>
      </c>
      <c r="M17" s="223" t="s">
        <v>22</v>
      </c>
      <c r="N17" s="161"/>
      <c r="O17" s="161"/>
      <c r="P17" s="224" t="s">
        <v>5</v>
      </c>
      <c r="Q17" s="224" t="s">
        <v>37</v>
      </c>
      <c r="R17" s="224" t="s">
        <v>6</v>
      </c>
      <c r="S17" s="224" t="s">
        <v>7</v>
      </c>
    </row>
    <row r="18" spans="1:19" ht="90">
      <c r="A18" s="161"/>
      <c r="B18" s="161"/>
      <c r="C18" s="161"/>
      <c r="D18" s="102" t="s">
        <v>8</v>
      </c>
      <c r="E18" s="102" t="s">
        <v>12</v>
      </c>
      <c r="F18" s="224" t="s">
        <v>13</v>
      </c>
      <c r="G18" s="161"/>
      <c r="H18" s="103" t="s">
        <v>14</v>
      </c>
      <c r="I18" s="102" t="s">
        <v>15</v>
      </c>
      <c r="J18" s="102" t="s">
        <v>16</v>
      </c>
      <c r="K18" s="161"/>
      <c r="L18" s="161"/>
      <c r="M18" s="104" t="s">
        <v>17</v>
      </c>
      <c r="N18" s="102" t="s">
        <v>9</v>
      </c>
      <c r="O18" s="102" t="s">
        <v>10</v>
      </c>
      <c r="P18" s="161"/>
      <c r="Q18" s="224"/>
      <c r="R18" s="161"/>
      <c r="S18" s="161"/>
    </row>
    <row r="19" spans="1:19">
      <c r="A19" s="170"/>
      <c r="B19" s="170" t="s">
        <v>26</v>
      </c>
      <c r="C19" s="100">
        <v>6</v>
      </c>
      <c r="D19" s="105" t="s">
        <v>28</v>
      </c>
      <c r="E19" s="100"/>
      <c r="F19" s="1" t="s">
        <v>48</v>
      </c>
      <c r="G19" s="1" t="s">
        <v>49</v>
      </c>
      <c r="H19" s="1">
        <v>168</v>
      </c>
      <c r="I19" s="101">
        <v>0.1</v>
      </c>
      <c r="J19" s="100">
        <v>1</v>
      </c>
      <c r="K19" s="46">
        <f>43+C19</f>
        <v>49</v>
      </c>
      <c r="L19" s="100">
        <f>I19*H19*K19*J19</f>
        <v>823.2</v>
      </c>
      <c r="M19" s="1">
        <v>0.1</v>
      </c>
      <c r="N19" s="1">
        <v>0.05</v>
      </c>
      <c r="O19" s="1">
        <f>1+M19+N19</f>
        <v>1.1500000000000001</v>
      </c>
      <c r="P19" s="100">
        <f>L19*O19</f>
        <v>946.68000000000018</v>
      </c>
      <c r="Q19" s="220" t="e">
        <f>17*H21</f>
        <v>#VALUE!</v>
      </c>
      <c r="R19" s="220" t="e">
        <f>3*0.28*1.2*H21*K19</f>
        <v>#VALUE!</v>
      </c>
      <c r="S19" s="220" t="e">
        <f>SUM(P19:P22,)+Q19+R19</f>
        <v>#VALUE!</v>
      </c>
    </row>
    <row r="20" spans="1:19">
      <c r="A20" s="161"/>
      <c r="B20" s="161"/>
      <c r="C20" s="100">
        <v>6</v>
      </c>
      <c r="D20" s="105" t="s">
        <v>29</v>
      </c>
      <c r="E20" s="100"/>
      <c r="F20" s="1" t="s">
        <v>50</v>
      </c>
      <c r="G20" s="1" t="s">
        <v>51</v>
      </c>
      <c r="H20" s="1" t="e">
        <f>F20*G20</f>
        <v>#VALUE!</v>
      </c>
      <c r="I20" s="101">
        <v>0.14000000000000001</v>
      </c>
      <c r="J20" s="100">
        <v>1</v>
      </c>
      <c r="K20" s="46">
        <f>43+C20</f>
        <v>49</v>
      </c>
      <c r="L20" s="100" t="e">
        <f>I20*H20*K20*J20</f>
        <v>#VALUE!</v>
      </c>
      <c r="M20" s="1">
        <v>0.1</v>
      </c>
      <c r="N20" s="1">
        <v>0.05</v>
      </c>
      <c r="O20" s="1">
        <f>1+M20+N20</f>
        <v>1.1500000000000001</v>
      </c>
      <c r="P20" s="100" t="e">
        <f>L20*O20</f>
        <v>#VALUE!</v>
      </c>
      <c r="Q20" s="220"/>
      <c r="R20" s="220"/>
      <c r="S20" s="161"/>
    </row>
    <row r="21" spans="1:19">
      <c r="A21" s="161"/>
      <c r="B21" s="161"/>
      <c r="C21" s="100">
        <v>6</v>
      </c>
      <c r="D21" s="105" t="s">
        <v>30</v>
      </c>
      <c r="E21" s="100"/>
      <c r="F21" s="1" t="s">
        <v>52</v>
      </c>
      <c r="G21" s="1" t="s">
        <v>53</v>
      </c>
      <c r="H21" s="1" t="e">
        <f>F21*G21</f>
        <v>#VALUE!</v>
      </c>
      <c r="I21" s="101">
        <v>0.1</v>
      </c>
      <c r="J21" s="100">
        <v>1</v>
      </c>
      <c r="K21" s="46">
        <f>43+C21</f>
        <v>49</v>
      </c>
      <c r="L21" s="100" t="e">
        <f>I21*H21*K21*J21</f>
        <v>#VALUE!</v>
      </c>
      <c r="M21" s="1">
        <v>0.1</v>
      </c>
      <c r="N21" s="1">
        <v>0.05</v>
      </c>
      <c r="O21" s="1">
        <f>1+M21+N21</f>
        <v>1.1500000000000001</v>
      </c>
      <c r="P21" s="100" t="e">
        <f>L21*O21</f>
        <v>#VALUE!</v>
      </c>
      <c r="Q21" s="220"/>
      <c r="R21" s="220"/>
      <c r="S21" s="161"/>
    </row>
    <row r="22" spans="1:19">
      <c r="A22" s="161"/>
      <c r="B22" s="161"/>
      <c r="C22" s="100">
        <v>6</v>
      </c>
      <c r="D22" s="105" t="s">
        <v>31</v>
      </c>
      <c r="E22" s="100"/>
      <c r="F22" s="1"/>
      <c r="G22" s="1" t="s">
        <v>53</v>
      </c>
      <c r="H22" s="1" t="e">
        <f>F22*G22</f>
        <v>#VALUE!</v>
      </c>
      <c r="I22" s="101">
        <v>0.97</v>
      </c>
      <c r="J22" s="100">
        <v>1</v>
      </c>
      <c r="K22" s="46">
        <f>43+C22</f>
        <v>49</v>
      </c>
      <c r="L22" s="100" t="e">
        <f>I22*H22*K22*J22</f>
        <v>#VALUE!</v>
      </c>
      <c r="M22" s="1">
        <v>0.1</v>
      </c>
      <c r="N22" s="1">
        <v>0.05</v>
      </c>
      <c r="O22" s="1">
        <f>1+M22+N22</f>
        <v>1.1500000000000001</v>
      </c>
      <c r="P22" s="100" t="e">
        <f>L22*O22</f>
        <v>#VALUE!</v>
      </c>
      <c r="Q22" s="220"/>
      <c r="R22" s="220"/>
      <c r="S22" s="161"/>
    </row>
    <row r="23" spans="1:19">
      <c r="F23" s="72"/>
    </row>
    <row r="24" spans="1:19">
      <c r="E24" s="72"/>
      <c r="F24" s="72"/>
    </row>
    <row r="25" spans="1:19">
      <c r="F25" s="72"/>
      <c r="G25" s="87"/>
    </row>
  </sheetData>
  <mergeCells count="30">
    <mergeCell ref="A16:S16"/>
    <mergeCell ref="A17:A18"/>
    <mergeCell ref="B17:B18"/>
    <mergeCell ref="C17:C18"/>
    <mergeCell ref="D17:H17"/>
    <mergeCell ref="I17:J17"/>
    <mergeCell ref="K17:K18"/>
    <mergeCell ref="L17:L18"/>
    <mergeCell ref="M17:O17"/>
    <mergeCell ref="P17:P18"/>
    <mergeCell ref="Q17:Q18"/>
    <mergeCell ref="R17:R18"/>
    <mergeCell ref="S17:S18"/>
    <mergeCell ref="F18:G18"/>
    <mergeCell ref="A19:A22"/>
    <mergeCell ref="B19:B22"/>
    <mergeCell ref="Q19:Q22"/>
    <mergeCell ref="R19:R22"/>
    <mergeCell ref="S19:S22"/>
    <mergeCell ref="L5:L12"/>
    <mergeCell ref="L3:L4"/>
    <mergeCell ref="A1:M2"/>
    <mergeCell ref="G3:G4"/>
    <mergeCell ref="A3:A4"/>
    <mergeCell ref="K3:K4"/>
    <mergeCell ref="A5:A12"/>
    <mergeCell ref="C4:D4"/>
    <mergeCell ref="B3:E3"/>
    <mergeCell ref="F3:F4"/>
    <mergeCell ref="H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activeCell="C7" sqref="C7:D10"/>
    </sheetView>
  </sheetViews>
  <sheetFormatPr defaultRowHeight="15"/>
  <cols>
    <col min="2" max="2" width="12.85546875" customWidth="1"/>
  </cols>
  <sheetData>
    <row r="1" spans="1:17">
      <c r="A1" s="225" t="s">
        <v>26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ht="15.75" thickBo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17" ht="15" customHeight="1">
      <c r="A3" s="228" t="s">
        <v>0</v>
      </c>
      <c r="B3" s="230" t="s">
        <v>2</v>
      </c>
      <c r="C3" s="228" t="s">
        <v>3</v>
      </c>
      <c r="D3" s="228"/>
      <c r="E3" s="228"/>
      <c r="F3" s="228"/>
      <c r="G3" s="228"/>
      <c r="H3" s="230" t="s">
        <v>15</v>
      </c>
      <c r="I3" s="230"/>
      <c r="J3" s="230" t="s">
        <v>4</v>
      </c>
      <c r="K3" s="228" t="s">
        <v>22</v>
      </c>
      <c r="L3" s="228"/>
      <c r="M3" s="228"/>
      <c r="N3" s="230" t="s">
        <v>5</v>
      </c>
      <c r="O3" s="232" t="s">
        <v>7</v>
      </c>
      <c r="P3" s="3"/>
      <c r="Q3" s="56"/>
    </row>
    <row r="4" spans="1:17" ht="45.75" thickBot="1">
      <c r="A4" s="229"/>
      <c r="B4" s="229"/>
      <c r="C4" s="234" t="s">
        <v>8</v>
      </c>
      <c r="D4" s="234"/>
      <c r="E4" s="234" t="s">
        <v>13</v>
      </c>
      <c r="F4" s="234"/>
      <c r="G4" s="26" t="s">
        <v>14</v>
      </c>
      <c r="H4" s="240"/>
      <c r="I4" s="240"/>
      <c r="J4" s="231"/>
      <c r="K4" s="27" t="s">
        <v>17</v>
      </c>
      <c r="L4" s="17" t="s">
        <v>9</v>
      </c>
      <c r="M4" s="17" t="s">
        <v>10</v>
      </c>
      <c r="N4" s="231"/>
      <c r="O4" s="233"/>
      <c r="P4" s="10"/>
      <c r="Q4" s="13"/>
    </row>
    <row r="5" spans="1:17">
      <c r="A5" s="241">
        <v>1</v>
      </c>
      <c r="B5" s="236">
        <v>18</v>
      </c>
      <c r="C5" s="236" t="s">
        <v>27</v>
      </c>
      <c r="D5" s="236"/>
      <c r="E5" s="31">
        <v>7.21</v>
      </c>
      <c r="F5" s="31">
        <v>1</v>
      </c>
      <c r="G5" s="31">
        <f>E5*F5</f>
        <v>7.21</v>
      </c>
      <c r="H5" s="257">
        <v>0.38400000000000001</v>
      </c>
      <c r="I5" s="257"/>
      <c r="J5" s="59">
        <v>38</v>
      </c>
      <c r="K5" s="31">
        <v>0.05</v>
      </c>
      <c r="L5" s="61">
        <v>0.05</v>
      </c>
      <c r="M5" s="31">
        <f t="shared" ref="M5:M36" si="0">K5+L5+1</f>
        <v>1.1000000000000001</v>
      </c>
      <c r="N5" s="30">
        <f t="shared" ref="N5:N36" si="1">M5*J5*H5*G5</f>
        <v>115.72915200000001</v>
      </c>
      <c r="O5" s="156">
        <f>SUM(N5:N10)</f>
        <v>271.62092000000001</v>
      </c>
      <c r="P5" s="10"/>
      <c r="Q5" s="3"/>
    </row>
    <row r="6" spans="1:17">
      <c r="A6" s="242"/>
      <c r="B6" s="237"/>
      <c r="C6" s="237" t="s">
        <v>27</v>
      </c>
      <c r="D6" s="237"/>
      <c r="E6" s="35">
        <v>6.01</v>
      </c>
      <c r="F6" s="35">
        <v>1</v>
      </c>
      <c r="G6" s="35">
        <f>E6*F6</f>
        <v>6.01</v>
      </c>
      <c r="H6" s="258">
        <v>0.38400000000000001</v>
      </c>
      <c r="I6" s="258"/>
      <c r="J6" s="57">
        <v>38</v>
      </c>
      <c r="K6" s="35">
        <v>0.1</v>
      </c>
      <c r="L6" s="58">
        <v>0.05</v>
      </c>
      <c r="M6" s="35">
        <f t="shared" si="0"/>
        <v>1.1499999999999999</v>
      </c>
      <c r="N6" s="34">
        <f t="shared" si="1"/>
        <v>100.85260799999999</v>
      </c>
      <c r="O6" s="157"/>
      <c r="P6" s="10"/>
      <c r="Q6" s="23"/>
    </row>
    <row r="7" spans="1:17">
      <c r="A7" s="242"/>
      <c r="B7" s="237"/>
      <c r="C7" s="237" t="s">
        <v>28</v>
      </c>
      <c r="D7" s="237"/>
      <c r="E7" s="35"/>
      <c r="F7" s="35"/>
      <c r="G7" s="35">
        <v>24.26</v>
      </c>
      <c r="H7" s="258">
        <v>0.11</v>
      </c>
      <c r="I7" s="258"/>
      <c r="J7" s="57">
        <v>11</v>
      </c>
      <c r="K7" s="35"/>
      <c r="L7" s="58"/>
      <c r="M7" s="35">
        <f t="shared" si="0"/>
        <v>1</v>
      </c>
      <c r="N7" s="34">
        <f t="shared" si="1"/>
        <v>29.354600000000001</v>
      </c>
      <c r="O7" s="157"/>
      <c r="P7" s="10"/>
      <c r="Q7" s="3"/>
    </row>
    <row r="8" spans="1:17">
      <c r="A8" s="242"/>
      <c r="B8" s="237"/>
      <c r="C8" s="237" t="s">
        <v>29</v>
      </c>
      <c r="D8" s="237"/>
      <c r="E8" s="35"/>
      <c r="F8" s="35"/>
      <c r="G8" s="35">
        <v>18.260000000000002</v>
      </c>
      <c r="H8" s="258">
        <v>8.7999999999999995E-2</v>
      </c>
      <c r="I8" s="258"/>
      <c r="J8" s="57">
        <v>11</v>
      </c>
      <c r="K8" s="35"/>
      <c r="L8" s="58"/>
      <c r="M8" s="35">
        <f t="shared" si="0"/>
        <v>1</v>
      </c>
      <c r="N8" s="34">
        <f t="shared" si="1"/>
        <v>17.67568</v>
      </c>
      <c r="O8" s="157"/>
      <c r="P8" s="10"/>
      <c r="Q8" s="3"/>
    </row>
    <row r="9" spans="1:17">
      <c r="A9" s="242"/>
      <c r="B9" s="237"/>
      <c r="C9" s="237" t="s">
        <v>30</v>
      </c>
      <c r="D9" s="237"/>
      <c r="E9" s="35"/>
      <c r="F9" s="35"/>
      <c r="G9" s="35">
        <v>10.26</v>
      </c>
      <c r="H9" s="258">
        <v>6.4000000000000001E-2</v>
      </c>
      <c r="I9" s="258"/>
      <c r="J9" s="57">
        <v>11</v>
      </c>
      <c r="K9" s="35"/>
      <c r="L9" s="58"/>
      <c r="M9" s="35">
        <f t="shared" si="0"/>
        <v>1</v>
      </c>
      <c r="N9" s="34">
        <f t="shared" si="1"/>
        <v>7.2230399999999992</v>
      </c>
      <c r="O9" s="157"/>
      <c r="P9" s="10"/>
      <c r="Q9" s="3"/>
    </row>
    <row r="10" spans="1:17" ht="15.75" thickBot="1">
      <c r="A10" s="243"/>
      <c r="B10" s="238"/>
      <c r="C10" s="238" t="s">
        <v>31</v>
      </c>
      <c r="D10" s="238"/>
      <c r="E10" s="39"/>
      <c r="F10" s="39"/>
      <c r="G10" s="39">
        <v>1.52</v>
      </c>
      <c r="H10" s="256">
        <v>4.7E-2</v>
      </c>
      <c r="I10" s="256"/>
      <c r="J10" s="60">
        <v>11</v>
      </c>
      <c r="K10" s="39"/>
      <c r="L10" s="62"/>
      <c r="M10" s="39">
        <f t="shared" si="0"/>
        <v>1</v>
      </c>
      <c r="N10" s="38">
        <f t="shared" si="1"/>
        <v>0.78583999999999998</v>
      </c>
      <c r="O10" s="194"/>
      <c r="P10" s="10"/>
      <c r="Q10" s="3"/>
    </row>
    <row r="11" spans="1:17">
      <c r="A11" s="244">
        <v>2</v>
      </c>
      <c r="B11" s="239">
        <v>18</v>
      </c>
      <c r="C11" s="239" t="s">
        <v>27</v>
      </c>
      <c r="D11" s="239"/>
      <c r="E11" s="4">
        <v>5.8</v>
      </c>
      <c r="F11" s="4">
        <v>1</v>
      </c>
      <c r="G11" s="4">
        <f>E11*F11</f>
        <v>5.8</v>
      </c>
      <c r="H11" s="251">
        <v>0.38400000000000001</v>
      </c>
      <c r="I11" s="251"/>
      <c r="J11" s="29">
        <v>38</v>
      </c>
      <c r="K11" s="4">
        <v>0.1</v>
      </c>
      <c r="L11" s="4">
        <v>0</v>
      </c>
      <c r="M11" s="4">
        <f t="shared" si="0"/>
        <v>1.1000000000000001</v>
      </c>
      <c r="N11" s="16">
        <f t="shared" si="1"/>
        <v>93.09696000000001</v>
      </c>
      <c r="O11" s="259">
        <f>SUM(N11:N15)</f>
        <v>128.182725</v>
      </c>
      <c r="P11" s="10"/>
      <c r="Q11" s="3"/>
    </row>
    <row r="12" spans="1:17">
      <c r="A12" s="245"/>
      <c r="B12" s="220"/>
      <c r="C12" s="220" t="s">
        <v>28</v>
      </c>
      <c r="D12" s="220"/>
      <c r="E12" s="1">
        <v>5.5</v>
      </c>
      <c r="F12" s="1">
        <v>2</v>
      </c>
      <c r="G12" s="1">
        <f>E12*F12</f>
        <v>11</v>
      </c>
      <c r="H12" s="235">
        <v>0.11</v>
      </c>
      <c r="I12" s="235"/>
      <c r="J12" s="28">
        <v>11</v>
      </c>
      <c r="K12" s="1"/>
      <c r="L12" s="1"/>
      <c r="M12" s="1">
        <f t="shared" si="0"/>
        <v>1</v>
      </c>
      <c r="N12" s="21">
        <f t="shared" si="1"/>
        <v>13.309999999999999</v>
      </c>
      <c r="O12" s="180"/>
      <c r="P12" s="10"/>
      <c r="Q12" s="3"/>
    </row>
    <row r="13" spans="1:17">
      <c r="A13" s="245"/>
      <c r="B13" s="220"/>
      <c r="C13" s="220" t="s">
        <v>29</v>
      </c>
      <c r="D13" s="220"/>
      <c r="E13" s="1">
        <v>5.5</v>
      </c>
      <c r="F13" s="1">
        <v>2</v>
      </c>
      <c r="G13" s="1">
        <f>E13*F13</f>
        <v>11</v>
      </c>
      <c r="H13" s="235">
        <v>8.7999999999999995E-2</v>
      </c>
      <c r="I13" s="235"/>
      <c r="J13" s="28">
        <v>11</v>
      </c>
      <c r="K13" s="1"/>
      <c r="L13" s="1"/>
      <c r="M13" s="1">
        <f t="shared" si="0"/>
        <v>1</v>
      </c>
      <c r="N13" s="21">
        <f t="shared" si="1"/>
        <v>10.648</v>
      </c>
      <c r="O13" s="180"/>
      <c r="P13" s="10"/>
      <c r="Q13" s="3"/>
    </row>
    <row r="14" spans="1:17">
      <c r="A14" s="245"/>
      <c r="B14" s="220"/>
      <c r="C14" s="220" t="s">
        <v>30</v>
      </c>
      <c r="D14" s="220"/>
      <c r="E14" s="1">
        <v>5.5</v>
      </c>
      <c r="F14" s="1">
        <v>2</v>
      </c>
      <c r="G14" s="1">
        <f>E14*F14</f>
        <v>11</v>
      </c>
      <c r="H14" s="235">
        <v>6.4000000000000001E-2</v>
      </c>
      <c r="I14" s="235"/>
      <c r="J14" s="28">
        <v>11</v>
      </c>
      <c r="K14" s="1"/>
      <c r="L14" s="1"/>
      <c r="M14" s="1">
        <f t="shared" si="0"/>
        <v>1</v>
      </c>
      <c r="N14" s="21">
        <f t="shared" si="1"/>
        <v>7.7439999999999998</v>
      </c>
      <c r="O14" s="180"/>
      <c r="P14" s="10"/>
      <c r="Q14" s="3"/>
    </row>
    <row r="15" spans="1:17" ht="15.75" thickBot="1">
      <c r="A15" s="246"/>
      <c r="B15" s="229"/>
      <c r="C15" s="229" t="s">
        <v>31</v>
      </c>
      <c r="D15" s="229"/>
      <c r="E15" s="19">
        <v>5.5</v>
      </c>
      <c r="F15" s="19">
        <v>1.19</v>
      </c>
      <c r="G15" s="19">
        <f>E15*F15</f>
        <v>6.5449999999999999</v>
      </c>
      <c r="H15" s="247">
        <v>4.7E-2</v>
      </c>
      <c r="I15" s="247"/>
      <c r="J15" s="48">
        <v>11</v>
      </c>
      <c r="K15" s="19"/>
      <c r="L15" s="19"/>
      <c r="M15" s="19">
        <f t="shared" si="0"/>
        <v>1</v>
      </c>
      <c r="N15" s="18">
        <f t="shared" si="1"/>
        <v>3.3837649999999999</v>
      </c>
      <c r="O15" s="233"/>
      <c r="P15" s="3"/>
      <c r="Q15" s="3"/>
    </row>
    <row r="16" spans="1:17">
      <c r="A16" s="248">
        <v>3</v>
      </c>
      <c r="B16" s="252">
        <v>18</v>
      </c>
      <c r="C16" s="236" t="s">
        <v>27</v>
      </c>
      <c r="D16" s="236"/>
      <c r="E16" s="31">
        <v>5.8</v>
      </c>
      <c r="F16" s="31">
        <v>1</v>
      </c>
      <c r="G16" s="31">
        <f t="shared" ref="G16:G22" si="2">F16*E16</f>
        <v>5.8</v>
      </c>
      <c r="H16" s="257">
        <v>0.38400000000000001</v>
      </c>
      <c r="I16" s="257"/>
      <c r="J16" s="59">
        <v>38</v>
      </c>
      <c r="K16" s="31">
        <v>0.1</v>
      </c>
      <c r="L16" s="31">
        <v>0</v>
      </c>
      <c r="M16" s="31">
        <f t="shared" si="0"/>
        <v>1.1000000000000001</v>
      </c>
      <c r="N16" s="30">
        <f t="shared" si="1"/>
        <v>93.09696000000001</v>
      </c>
      <c r="O16" s="156">
        <f>SUM(N16:N20)</f>
        <v>128.182725</v>
      </c>
      <c r="P16" s="3"/>
      <c r="Q16" s="3"/>
    </row>
    <row r="17" spans="1:17">
      <c r="A17" s="249"/>
      <c r="B17" s="253"/>
      <c r="C17" s="237" t="s">
        <v>28</v>
      </c>
      <c r="D17" s="237"/>
      <c r="E17" s="35">
        <v>5.5</v>
      </c>
      <c r="F17" s="35">
        <v>2</v>
      </c>
      <c r="G17" s="35">
        <f t="shared" si="2"/>
        <v>11</v>
      </c>
      <c r="H17" s="258">
        <v>0.11</v>
      </c>
      <c r="I17" s="258"/>
      <c r="J17" s="57">
        <v>11</v>
      </c>
      <c r="K17" s="35"/>
      <c r="L17" s="35"/>
      <c r="M17" s="35">
        <f t="shared" si="0"/>
        <v>1</v>
      </c>
      <c r="N17" s="34">
        <f t="shared" si="1"/>
        <v>13.309999999999999</v>
      </c>
      <c r="O17" s="157"/>
      <c r="P17" s="3"/>
      <c r="Q17" s="3"/>
    </row>
    <row r="18" spans="1:17">
      <c r="A18" s="249"/>
      <c r="B18" s="253"/>
      <c r="C18" s="237" t="s">
        <v>29</v>
      </c>
      <c r="D18" s="237"/>
      <c r="E18" s="35">
        <v>5.5</v>
      </c>
      <c r="F18" s="35">
        <v>2</v>
      </c>
      <c r="G18" s="35">
        <f t="shared" si="2"/>
        <v>11</v>
      </c>
      <c r="H18" s="258">
        <v>8.7999999999999995E-2</v>
      </c>
      <c r="I18" s="258"/>
      <c r="J18" s="57">
        <v>11</v>
      </c>
      <c r="K18" s="35"/>
      <c r="L18" s="35"/>
      <c r="M18" s="35">
        <f t="shared" si="0"/>
        <v>1</v>
      </c>
      <c r="N18" s="34">
        <f t="shared" si="1"/>
        <v>10.648</v>
      </c>
      <c r="O18" s="157"/>
      <c r="P18" s="3"/>
      <c r="Q18" s="3"/>
    </row>
    <row r="19" spans="1:17">
      <c r="A19" s="249"/>
      <c r="B19" s="253"/>
      <c r="C19" s="237" t="s">
        <v>30</v>
      </c>
      <c r="D19" s="237"/>
      <c r="E19" s="35">
        <v>5.5</v>
      </c>
      <c r="F19" s="35">
        <v>2</v>
      </c>
      <c r="G19" s="35">
        <f t="shared" si="2"/>
        <v>11</v>
      </c>
      <c r="H19" s="258">
        <v>6.4000000000000001E-2</v>
      </c>
      <c r="I19" s="258"/>
      <c r="J19" s="57">
        <v>11</v>
      </c>
      <c r="K19" s="35"/>
      <c r="L19" s="35"/>
      <c r="M19" s="35">
        <f t="shared" si="0"/>
        <v>1</v>
      </c>
      <c r="N19" s="34">
        <f t="shared" si="1"/>
        <v>7.7439999999999998</v>
      </c>
      <c r="O19" s="157"/>
      <c r="P19" s="3"/>
      <c r="Q19" s="3"/>
    </row>
    <row r="20" spans="1:17" ht="15.75" thickBot="1">
      <c r="A20" s="250"/>
      <c r="B20" s="254"/>
      <c r="C20" s="260" t="s">
        <v>31</v>
      </c>
      <c r="D20" s="261"/>
      <c r="E20" s="39">
        <v>5.5</v>
      </c>
      <c r="F20" s="39">
        <v>1.19</v>
      </c>
      <c r="G20" s="39">
        <f t="shared" si="2"/>
        <v>6.5449999999999999</v>
      </c>
      <c r="H20" s="256">
        <v>4.7E-2</v>
      </c>
      <c r="I20" s="256"/>
      <c r="J20" s="60">
        <v>11</v>
      </c>
      <c r="K20" s="39"/>
      <c r="L20" s="39"/>
      <c r="M20" s="39">
        <f t="shared" si="0"/>
        <v>1</v>
      </c>
      <c r="N20" s="38">
        <f t="shared" si="1"/>
        <v>3.3837649999999999</v>
      </c>
      <c r="O20" s="194"/>
      <c r="P20" s="3"/>
      <c r="Q20" s="3"/>
    </row>
    <row r="21" spans="1:17">
      <c r="A21" s="255">
        <v>4</v>
      </c>
      <c r="B21" s="172">
        <v>18</v>
      </c>
      <c r="C21" s="239" t="s">
        <v>27</v>
      </c>
      <c r="D21" s="239"/>
      <c r="E21" s="4">
        <v>7.21</v>
      </c>
      <c r="F21" s="4">
        <v>1</v>
      </c>
      <c r="G21" s="4">
        <f t="shared" si="2"/>
        <v>7.21</v>
      </c>
      <c r="H21" s="251">
        <v>0.38400000000000001</v>
      </c>
      <c r="I21" s="251"/>
      <c r="J21" s="29">
        <v>38</v>
      </c>
      <c r="K21" s="4">
        <v>0.1</v>
      </c>
      <c r="L21" s="4">
        <v>0.05</v>
      </c>
      <c r="M21" s="4">
        <f t="shared" si="0"/>
        <v>1.1499999999999999</v>
      </c>
      <c r="N21" s="16">
        <f t="shared" si="1"/>
        <v>120.98956799999999</v>
      </c>
      <c r="O21" s="259">
        <f>SUM(N21:N26)</f>
        <v>276.88133600000003</v>
      </c>
      <c r="P21" s="3"/>
      <c r="Q21" s="3"/>
    </row>
    <row r="22" spans="1:17">
      <c r="A22" s="255"/>
      <c r="B22" s="172"/>
      <c r="C22" s="220" t="s">
        <v>27</v>
      </c>
      <c r="D22" s="220"/>
      <c r="E22" s="1">
        <v>6.01</v>
      </c>
      <c r="F22" s="1">
        <v>1</v>
      </c>
      <c r="G22" s="1">
        <f t="shared" si="2"/>
        <v>6.01</v>
      </c>
      <c r="H22" s="235">
        <v>0.38400000000000001</v>
      </c>
      <c r="I22" s="235"/>
      <c r="J22" s="28">
        <v>38</v>
      </c>
      <c r="K22" s="1">
        <v>0.1</v>
      </c>
      <c r="L22" s="1">
        <v>0.05</v>
      </c>
      <c r="M22" s="1">
        <f t="shared" si="0"/>
        <v>1.1499999999999999</v>
      </c>
      <c r="N22" s="21">
        <f t="shared" si="1"/>
        <v>100.85260799999999</v>
      </c>
      <c r="O22" s="180"/>
      <c r="P22" s="3"/>
      <c r="Q22" s="3"/>
    </row>
    <row r="23" spans="1:17">
      <c r="A23" s="255"/>
      <c r="B23" s="172"/>
      <c r="C23" s="220" t="s">
        <v>28</v>
      </c>
      <c r="D23" s="220"/>
      <c r="E23" s="1"/>
      <c r="F23" s="1"/>
      <c r="G23" s="1">
        <v>24.26</v>
      </c>
      <c r="H23" s="235">
        <v>0.11</v>
      </c>
      <c r="I23" s="235"/>
      <c r="J23" s="28">
        <v>11</v>
      </c>
      <c r="K23" s="1"/>
      <c r="L23" s="1"/>
      <c r="M23" s="1">
        <f t="shared" si="0"/>
        <v>1</v>
      </c>
      <c r="N23" s="21">
        <f t="shared" si="1"/>
        <v>29.354600000000001</v>
      </c>
      <c r="O23" s="180"/>
      <c r="P23" s="3"/>
      <c r="Q23" s="3"/>
    </row>
    <row r="24" spans="1:17">
      <c r="A24" s="255"/>
      <c r="B24" s="172"/>
      <c r="C24" s="220" t="s">
        <v>29</v>
      </c>
      <c r="D24" s="220"/>
      <c r="E24" s="1"/>
      <c r="F24" s="1"/>
      <c r="G24" s="1">
        <v>18.260000000000002</v>
      </c>
      <c r="H24" s="235">
        <v>8.7999999999999995E-2</v>
      </c>
      <c r="I24" s="235"/>
      <c r="J24" s="28">
        <v>11</v>
      </c>
      <c r="K24" s="1"/>
      <c r="L24" s="1"/>
      <c r="M24" s="1">
        <f t="shared" si="0"/>
        <v>1</v>
      </c>
      <c r="N24" s="21">
        <f t="shared" si="1"/>
        <v>17.67568</v>
      </c>
      <c r="O24" s="180"/>
      <c r="P24" s="3"/>
      <c r="Q24" s="3"/>
    </row>
    <row r="25" spans="1:17">
      <c r="A25" s="255"/>
      <c r="B25" s="172"/>
      <c r="C25" s="220" t="s">
        <v>30</v>
      </c>
      <c r="D25" s="220"/>
      <c r="E25" s="1"/>
      <c r="F25" s="1"/>
      <c r="G25" s="1">
        <v>10.26</v>
      </c>
      <c r="H25" s="235">
        <v>6.4000000000000001E-2</v>
      </c>
      <c r="I25" s="235"/>
      <c r="J25" s="28">
        <v>11</v>
      </c>
      <c r="K25" s="1"/>
      <c r="L25" s="1"/>
      <c r="M25" s="1">
        <f t="shared" si="0"/>
        <v>1</v>
      </c>
      <c r="N25" s="21">
        <f t="shared" si="1"/>
        <v>7.2230399999999992</v>
      </c>
      <c r="O25" s="180"/>
      <c r="P25" s="3"/>
      <c r="Q25" s="3"/>
    </row>
    <row r="26" spans="1:17" ht="15.75" thickBot="1">
      <c r="A26" s="255"/>
      <c r="B26" s="172"/>
      <c r="C26" s="229" t="s">
        <v>31</v>
      </c>
      <c r="D26" s="229"/>
      <c r="E26" s="19"/>
      <c r="F26" s="19"/>
      <c r="G26" s="19">
        <v>1.52</v>
      </c>
      <c r="H26" s="247">
        <v>4.7E-2</v>
      </c>
      <c r="I26" s="247"/>
      <c r="J26" s="48">
        <v>11</v>
      </c>
      <c r="K26" s="19"/>
      <c r="L26" s="19"/>
      <c r="M26" s="19">
        <f t="shared" si="0"/>
        <v>1</v>
      </c>
      <c r="N26" s="18">
        <f t="shared" si="1"/>
        <v>0.78583999999999998</v>
      </c>
      <c r="O26" s="233"/>
      <c r="P26" s="3"/>
      <c r="Q26" s="3"/>
    </row>
    <row r="27" spans="1:17">
      <c r="A27" s="248">
        <v>5</v>
      </c>
      <c r="B27" s="252">
        <v>18</v>
      </c>
      <c r="C27" s="236" t="s">
        <v>27</v>
      </c>
      <c r="D27" s="236"/>
      <c r="E27" s="31">
        <v>7.21</v>
      </c>
      <c r="F27" s="31">
        <v>1</v>
      </c>
      <c r="G27" s="31">
        <f>E27*F27</f>
        <v>7.21</v>
      </c>
      <c r="H27" s="257">
        <v>0.38400000000000001</v>
      </c>
      <c r="I27" s="257"/>
      <c r="J27" s="59">
        <v>38</v>
      </c>
      <c r="K27" s="31">
        <v>0.1</v>
      </c>
      <c r="L27" s="31">
        <v>0.05</v>
      </c>
      <c r="M27" s="31">
        <f t="shared" si="0"/>
        <v>1.1499999999999999</v>
      </c>
      <c r="N27" s="30">
        <f t="shared" si="1"/>
        <v>120.98956799999999</v>
      </c>
      <c r="O27" s="156">
        <f>SUM(N27:N32)</f>
        <v>268.11154400000004</v>
      </c>
      <c r="P27" s="3"/>
      <c r="Q27" s="3"/>
    </row>
    <row r="28" spans="1:17">
      <c r="A28" s="249"/>
      <c r="B28" s="253"/>
      <c r="C28" s="237" t="s">
        <v>27</v>
      </c>
      <c r="D28" s="237"/>
      <c r="E28" s="35">
        <v>6.01</v>
      </c>
      <c r="F28" s="35">
        <v>1</v>
      </c>
      <c r="G28" s="35">
        <f>E28*F28</f>
        <v>6.01</v>
      </c>
      <c r="H28" s="258">
        <v>0.38400000000000001</v>
      </c>
      <c r="I28" s="258"/>
      <c r="J28" s="57">
        <v>38</v>
      </c>
      <c r="K28" s="35">
        <v>0</v>
      </c>
      <c r="L28" s="35">
        <v>0.05</v>
      </c>
      <c r="M28" s="35">
        <f t="shared" si="0"/>
        <v>1.05</v>
      </c>
      <c r="N28" s="34">
        <f t="shared" si="1"/>
        <v>92.082815999999994</v>
      </c>
      <c r="O28" s="157"/>
      <c r="P28" s="3"/>
      <c r="Q28" s="3"/>
    </row>
    <row r="29" spans="1:17">
      <c r="A29" s="249"/>
      <c r="B29" s="253"/>
      <c r="C29" s="237" t="s">
        <v>28</v>
      </c>
      <c r="D29" s="237"/>
      <c r="E29" s="35"/>
      <c r="F29" s="35"/>
      <c r="G29" s="35">
        <v>24.26</v>
      </c>
      <c r="H29" s="258">
        <v>0.11</v>
      </c>
      <c r="I29" s="258"/>
      <c r="J29" s="57">
        <v>11</v>
      </c>
      <c r="K29" s="35"/>
      <c r="L29" s="35"/>
      <c r="M29" s="35">
        <f t="shared" si="0"/>
        <v>1</v>
      </c>
      <c r="N29" s="34">
        <f t="shared" si="1"/>
        <v>29.354600000000001</v>
      </c>
      <c r="O29" s="157"/>
      <c r="P29" s="3"/>
      <c r="Q29" s="3"/>
    </row>
    <row r="30" spans="1:17">
      <c r="A30" s="249"/>
      <c r="B30" s="253"/>
      <c r="C30" s="237" t="s">
        <v>29</v>
      </c>
      <c r="D30" s="237"/>
      <c r="E30" s="35"/>
      <c r="F30" s="35"/>
      <c r="G30" s="35">
        <v>18.260000000000002</v>
      </c>
      <c r="H30" s="258">
        <v>8.7999999999999995E-2</v>
      </c>
      <c r="I30" s="258"/>
      <c r="J30" s="57">
        <v>11</v>
      </c>
      <c r="K30" s="35"/>
      <c r="L30" s="35"/>
      <c r="M30" s="35">
        <f t="shared" si="0"/>
        <v>1</v>
      </c>
      <c r="N30" s="34">
        <f t="shared" si="1"/>
        <v>17.67568</v>
      </c>
      <c r="O30" s="157"/>
      <c r="P30" s="3"/>
      <c r="Q30" s="3"/>
    </row>
    <row r="31" spans="1:17">
      <c r="A31" s="249"/>
      <c r="B31" s="253"/>
      <c r="C31" s="237" t="s">
        <v>30</v>
      </c>
      <c r="D31" s="237"/>
      <c r="E31" s="35"/>
      <c r="F31" s="35"/>
      <c r="G31" s="35">
        <v>10.26</v>
      </c>
      <c r="H31" s="258">
        <v>6.4000000000000001E-2</v>
      </c>
      <c r="I31" s="258"/>
      <c r="J31" s="57">
        <v>11</v>
      </c>
      <c r="K31" s="35"/>
      <c r="L31" s="35"/>
      <c r="M31" s="35">
        <f t="shared" si="0"/>
        <v>1</v>
      </c>
      <c r="N31" s="34">
        <f t="shared" si="1"/>
        <v>7.2230399999999992</v>
      </c>
      <c r="O31" s="157"/>
      <c r="P31" s="3"/>
      <c r="Q31" s="3"/>
    </row>
    <row r="32" spans="1:17" ht="15.75" thickBot="1">
      <c r="A32" s="250"/>
      <c r="B32" s="254"/>
      <c r="C32" s="238" t="s">
        <v>31</v>
      </c>
      <c r="D32" s="238"/>
      <c r="E32" s="39"/>
      <c r="F32" s="39"/>
      <c r="G32" s="39">
        <v>1.52</v>
      </c>
      <c r="H32" s="256">
        <v>4.7E-2</v>
      </c>
      <c r="I32" s="256"/>
      <c r="J32" s="60">
        <v>11</v>
      </c>
      <c r="K32" s="39"/>
      <c r="L32" s="39"/>
      <c r="M32" s="39">
        <f t="shared" si="0"/>
        <v>1</v>
      </c>
      <c r="N32" s="38">
        <f t="shared" si="1"/>
        <v>0.78583999999999998</v>
      </c>
      <c r="O32" s="194"/>
      <c r="P32" s="3"/>
      <c r="Q32" s="3"/>
    </row>
    <row r="33" spans="1:17">
      <c r="A33" s="255">
        <v>6</v>
      </c>
      <c r="B33" s="172">
        <v>18</v>
      </c>
      <c r="C33" s="239" t="s">
        <v>27</v>
      </c>
      <c r="D33" s="239"/>
      <c r="E33" s="4">
        <v>5.8</v>
      </c>
      <c r="F33" s="4">
        <v>1</v>
      </c>
      <c r="G33" s="4">
        <f t="shared" ref="G33:G44" si="3">E33*F33</f>
        <v>5.8</v>
      </c>
      <c r="H33" s="251">
        <v>0.38400000000000001</v>
      </c>
      <c r="I33" s="251"/>
      <c r="J33" s="29">
        <v>38</v>
      </c>
      <c r="K33" s="4">
        <v>0</v>
      </c>
      <c r="L33" s="4">
        <v>0</v>
      </c>
      <c r="M33" s="4">
        <f t="shared" si="0"/>
        <v>1</v>
      </c>
      <c r="N33" s="16">
        <f t="shared" si="1"/>
        <v>84.633600000000001</v>
      </c>
      <c r="O33" s="207">
        <f>SUM(N33:N37)</f>
        <v>119.719365</v>
      </c>
      <c r="P33" s="3"/>
      <c r="Q33" s="3"/>
    </row>
    <row r="34" spans="1:17">
      <c r="A34" s="255"/>
      <c r="B34" s="172"/>
      <c r="C34" s="220" t="s">
        <v>28</v>
      </c>
      <c r="D34" s="220"/>
      <c r="E34" s="1">
        <v>5.5</v>
      </c>
      <c r="F34" s="1">
        <v>2</v>
      </c>
      <c r="G34" s="1">
        <f t="shared" si="3"/>
        <v>11</v>
      </c>
      <c r="H34" s="235">
        <v>0.11</v>
      </c>
      <c r="I34" s="235"/>
      <c r="J34" s="28">
        <v>11</v>
      </c>
      <c r="K34" s="1"/>
      <c r="L34" s="1"/>
      <c r="M34" s="1">
        <f t="shared" si="0"/>
        <v>1</v>
      </c>
      <c r="N34" s="21">
        <f t="shared" si="1"/>
        <v>13.309999999999999</v>
      </c>
      <c r="O34" s="178"/>
      <c r="P34" s="3"/>
      <c r="Q34" s="3"/>
    </row>
    <row r="35" spans="1:17">
      <c r="A35" s="255"/>
      <c r="B35" s="172"/>
      <c r="C35" s="220" t="s">
        <v>29</v>
      </c>
      <c r="D35" s="220"/>
      <c r="E35" s="1">
        <v>5.5</v>
      </c>
      <c r="F35" s="1">
        <v>2</v>
      </c>
      <c r="G35" s="1">
        <f t="shared" si="3"/>
        <v>11</v>
      </c>
      <c r="H35" s="235">
        <v>8.7999999999999995E-2</v>
      </c>
      <c r="I35" s="235"/>
      <c r="J35" s="28">
        <v>11</v>
      </c>
      <c r="K35" s="1"/>
      <c r="L35" s="1"/>
      <c r="M35" s="1">
        <f t="shared" si="0"/>
        <v>1</v>
      </c>
      <c r="N35" s="21">
        <f t="shared" si="1"/>
        <v>10.648</v>
      </c>
      <c r="O35" s="178"/>
      <c r="P35" s="3"/>
      <c r="Q35" s="3"/>
    </row>
    <row r="36" spans="1:17">
      <c r="A36" s="255"/>
      <c r="B36" s="172"/>
      <c r="C36" s="220" t="s">
        <v>30</v>
      </c>
      <c r="D36" s="220"/>
      <c r="E36" s="1">
        <v>5.5</v>
      </c>
      <c r="F36" s="1">
        <v>2</v>
      </c>
      <c r="G36" s="1">
        <f t="shared" si="3"/>
        <v>11</v>
      </c>
      <c r="H36" s="235">
        <v>6.4000000000000001E-2</v>
      </c>
      <c r="I36" s="235"/>
      <c r="J36" s="28">
        <v>11</v>
      </c>
      <c r="K36" s="1"/>
      <c r="L36" s="1"/>
      <c r="M36" s="1">
        <f t="shared" si="0"/>
        <v>1</v>
      </c>
      <c r="N36" s="21">
        <f t="shared" si="1"/>
        <v>7.7439999999999998</v>
      </c>
      <c r="O36" s="178"/>
      <c r="P36" s="3"/>
      <c r="Q36" s="3"/>
    </row>
    <row r="37" spans="1:17" ht="15.75" thickBot="1">
      <c r="A37" s="255"/>
      <c r="B37" s="172"/>
      <c r="C37" s="229" t="s">
        <v>31</v>
      </c>
      <c r="D37" s="229"/>
      <c r="E37" s="19">
        <v>5.5</v>
      </c>
      <c r="F37" s="19">
        <v>1.19</v>
      </c>
      <c r="G37" s="19">
        <f t="shared" si="3"/>
        <v>6.5449999999999999</v>
      </c>
      <c r="H37" s="247">
        <v>4.7E-2</v>
      </c>
      <c r="I37" s="247"/>
      <c r="J37" s="48">
        <v>11</v>
      </c>
      <c r="K37" s="19"/>
      <c r="L37" s="19"/>
      <c r="M37" s="19">
        <f t="shared" ref="M37:M53" si="4">K37+L37+1</f>
        <v>1</v>
      </c>
      <c r="N37" s="18">
        <f t="shared" ref="N37:N53" si="5">M37*J37*H37*G37</f>
        <v>3.3837649999999999</v>
      </c>
      <c r="O37" s="178"/>
      <c r="P37" s="3"/>
      <c r="Q37" s="3"/>
    </row>
    <row r="38" spans="1:17">
      <c r="A38" s="248">
        <v>7</v>
      </c>
      <c r="B38" s="252">
        <v>18</v>
      </c>
      <c r="C38" s="236" t="s">
        <v>27</v>
      </c>
      <c r="D38" s="236"/>
      <c r="E38" s="31">
        <v>8.9</v>
      </c>
      <c r="F38" s="31">
        <v>1</v>
      </c>
      <c r="G38" s="31">
        <f t="shared" si="3"/>
        <v>8.9</v>
      </c>
      <c r="H38" s="257">
        <v>0.38400000000000001</v>
      </c>
      <c r="I38" s="257"/>
      <c r="J38" s="59">
        <v>38</v>
      </c>
      <c r="K38" s="31">
        <v>0</v>
      </c>
      <c r="L38" s="31">
        <v>0</v>
      </c>
      <c r="M38" s="31">
        <f t="shared" si="4"/>
        <v>1</v>
      </c>
      <c r="N38" s="30">
        <f t="shared" si="5"/>
        <v>129.86880000000002</v>
      </c>
      <c r="O38" s="262">
        <f>SUM(N38:N42)</f>
        <v>185.61941800000002</v>
      </c>
      <c r="P38" s="3"/>
      <c r="Q38" s="3"/>
    </row>
    <row r="39" spans="1:17">
      <c r="A39" s="249"/>
      <c r="B39" s="253"/>
      <c r="C39" s="237" t="s">
        <v>28</v>
      </c>
      <c r="D39" s="237"/>
      <c r="E39" s="35">
        <v>8.6</v>
      </c>
      <c r="F39" s="35">
        <v>2</v>
      </c>
      <c r="G39" s="35">
        <f t="shared" si="3"/>
        <v>17.2</v>
      </c>
      <c r="H39" s="258">
        <v>0.11</v>
      </c>
      <c r="I39" s="258"/>
      <c r="J39" s="57">
        <v>11</v>
      </c>
      <c r="K39" s="35"/>
      <c r="L39" s="35"/>
      <c r="M39" s="35">
        <f t="shared" si="4"/>
        <v>1</v>
      </c>
      <c r="N39" s="34">
        <f t="shared" si="5"/>
        <v>20.811999999999998</v>
      </c>
      <c r="O39" s="263"/>
      <c r="P39" s="3"/>
      <c r="Q39" s="3"/>
    </row>
    <row r="40" spans="1:17">
      <c r="A40" s="249"/>
      <c r="B40" s="253"/>
      <c r="C40" s="237" t="s">
        <v>29</v>
      </c>
      <c r="D40" s="237"/>
      <c r="E40" s="35">
        <v>8.6</v>
      </c>
      <c r="F40" s="35">
        <v>2</v>
      </c>
      <c r="G40" s="35">
        <f t="shared" si="3"/>
        <v>17.2</v>
      </c>
      <c r="H40" s="258">
        <v>8.7999999999999995E-2</v>
      </c>
      <c r="I40" s="258"/>
      <c r="J40" s="57">
        <v>11</v>
      </c>
      <c r="K40" s="35"/>
      <c r="L40" s="35"/>
      <c r="M40" s="35">
        <f t="shared" si="4"/>
        <v>1</v>
      </c>
      <c r="N40" s="34">
        <f t="shared" si="5"/>
        <v>16.6496</v>
      </c>
      <c r="O40" s="263"/>
      <c r="P40" s="3"/>
      <c r="Q40" s="3"/>
    </row>
    <row r="41" spans="1:17">
      <c r="A41" s="249"/>
      <c r="B41" s="253"/>
      <c r="C41" s="237" t="s">
        <v>30</v>
      </c>
      <c r="D41" s="237"/>
      <c r="E41" s="35">
        <v>8.6</v>
      </c>
      <c r="F41" s="35">
        <v>2</v>
      </c>
      <c r="G41" s="35">
        <f t="shared" si="3"/>
        <v>17.2</v>
      </c>
      <c r="H41" s="258">
        <v>6.4000000000000001E-2</v>
      </c>
      <c r="I41" s="258"/>
      <c r="J41" s="57">
        <v>11</v>
      </c>
      <c r="K41" s="35"/>
      <c r="L41" s="35"/>
      <c r="M41" s="35">
        <f t="shared" si="4"/>
        <v>1</v>
      </c>
      <c r="N41" s="34">
        <f t="shared" si="5"/>
        <v>12.108799999999999</v>
      </c>
      <c r="O41" s="263"/>
      <c r="P41" s="3"/>
      <c r="Q41" s="3"/>
    </row>
    <row r="42" spans="1:17" ht="15.75" thickBot="1">
      <c r="A42" s="250"/>
      <c r="B42" s="254"/>
      <c r="C42" s="238" t="s">
        <v>31</v>
      </c>
      <c r="D42" s="238"/>
      <c r="E42" s="39">
        <v>8.6</v>
      </c>
      <c r="F42" s="39">
        <v>1.39</v>
      </c>
      <c r="G42" s="39">
        <f t="shared" si="3"/>
        <v>11.953999999999999</v>
      </c>
      <c r="H42" s="256">
        <v>4.7E-2</v>
      </c>
      <c r="I42" s="256"/>
      <c r="J42" s="60">
        <v>11</v>
      </c>
      <c r="K42" s="39"/>
      <c r="L42" s="39"/>
      <c r="M42" s="39">
        <f t="shared" si="4"/>
        <v>1</v>
      </c>
      <c r="N42" s="38">
        <f t="shared" si="5"/>
        <v>6.180218</v>
      </c>
      <c r="O42" s="264"/>
      <c r="P42" s="3"/>
      <c r="Q42" s="3"/>
    </row>
    <row r="43" spans="1:17">
      <c r="A43" s="244">
        <v>8</v>
      </c>
      <c r="B43" s="239">
        <v>18</v>
      </c>
      <c r="C43" s="239" t="s">
        <v>27</v>
      </c>
      <c r="D43" s="239"/>
      <c r="E43" s="4">
        <v>7.21</v>
      </c>
      <c r="F43" s="4">
        <v>1</v>
      </c>
      <c r="G43" s="4">
        <f t="shared" si="3"/>
        <v>7.21</v>
      </c>
      <c r="H43" s="251">
        <v>0.38400000000000001</v>
      </c>
      <c r="I43" s="251"/>
      <c r="J43" s="29">
        <v>38</v>
      </c>
      <c r="K43" s="4">
        <v>0.05</v>
      </c>
      <c r="L43" s="4">
        <v>0.05</v>
      </c>
      <c r="M43" s="4">
        <f t="shared" si="4"/>
        <v>1.1000000000000001</v>
      </c>
      <c r="N43" s="16">
        <f t="shared" si="5"/>
        <v>115.72915200000001</v>
      </c>
      <c r="O43" s="178">
        <f>SUM(N43:N48)</f>
        <v>262.85112800000002</v>
      </c>
      <c r="P43" s="3"/>
      <c r="Q43" s="3"/>
    </row>
    <row r="44" spans="1:17">
      <c r="A44" s="245"/>
      <c r="B44" s="220"/>
      <c r="C44" s="220" t="s">
        <v>27</v>
      </c>
      <c r="D44" s="220"/>
      <c r="E44" s="1">
        <v>6.01</v>
      </c>
      <c r="F44" s="1">
        <v>1</v>
      </c>
      <c r="G44" s="1">
        <f t="shared" si="3"/>
        <v>6.01</v>
      </c>
      <c r="H44" s="235">
        <v>0.38400000000000001</v>
      </c>
      <c r="I44" s="235"/>
      <c r="J44" s="28">
        <v>38</v>
      </c>
      <c r="K44" s="1">
        <v>0</v>
      </c>
      <c r="L44" s="1">
        <v>0.05</v>
      </c>
      <c r="M44" s="1">
        <f t="shared" si="4"/>
        <v>1.05</v>
      </c>
      <c r="N44" s="21">
        <f t="shared" si="5"/>
        <v>92.082815999999994</v>
      </c>
      <c r="O44" s="178"/>
      <c r="P44" s="3"/>
      <c r="Q44" s="3"/>
    </row>
    <row r="45" spans="1:17">
      <c r="A45" s="245"/>
      <c r="B45" s="220"/>
      <c r="C45" s="220" t="s">
        <v>28</v>
      </c>
      <c r="D45" s="220"/>
      <c r="E45" s="1"/>
      <c r="F45" s="1"/>
      <c r="G45" s="1">
        <v>24.26</v>
      </c>
      <c r="H45" s="235">
        <v>0.11</v>
      </c>
      <c r="I45" s="235"/>
      <c r="J45" s="28">
        <v>11</v>
      </c>
      <c r="K45" s="1"/>
      <c r="L45" s="1"/>
      <c r="M45" s="1">
        <f t="shared" si="4"/>
        <v>1</v>
      </c>
      <c r="N45" s="21">
        <f t="shared" si="5"/>
        <v>29.354600000000001</v>
      </c>
      <c r="O45" s="178"/>
      <c r="P45" s="3"/>
      <c r="Q45" s="3"/>
    </row>
    <row r="46" spans="1:17">
      <c r="A46" s="245"/>
      <c r="B46" s="220"/>
      <c r="C46" s="220" t="s">
        <v>29</v>
      </c>
      <c r="D46" s="220"/>
      <c r="E46" s="1"/>
      <c r="F46" s="1"/>
      <c r="G46" s="1">
        <v>18.260000000000002</v>
      </c>
      <c r="H46" s="235">
        <v>8.7999999999999995E-2</v>
      </c>
      <c r="I46" s="235"/>
      <c r="J46" s="28">
        <v>11</v>
      </c>
      <c r="K46" s="1"/>
      <c r="L46" s="1"/>
      <c r="M46" s="1">
        <f t="shared" si="4"/>
        <v>1</v>
      </c>
      <c r="N46" s="21">
        <f t="shared" si="5"/>
        <v>17.67568</v>
      </c>
      <c r="O46" s="178"/>
      <c r="P46" s="3"/>
      <c r="Q46" s="3"/>
    </row>
    <row r="47" spans="1:17">
      <c r="A47" s="245"/>
      <c r="B47" s="220"/>
      <c r="C47" s="220" t="s">
        <v>30</v>
      </c>
      <c r="D47" s="220"/>
      <c r="E47" s="1"/>
      <c r="F47" s="1"/>
      <c r="G47" s="1">
        <v>10.26</v>
      </c>
      <c r="H47" s="235">
        <v>6.4000000000000001E-2</v>
      </c>
      <c r="I47" s="235"/>
      <c r="J47" s="28">
        <v>11</v>
      </c>
      <c r="K47" s="1"/>
      <c r="L47" s="1"/>
      <c r="M47" s="1">
        <f t="shared" si="4"/>
        <v>1</v>
      </c>
      <c r="N47" s="21">
        <f t="shared" si="5"/>
        <v>7.2230399999999992</v>
      </c>
      <c r="O47" s="178"/>
      <c r="P47" s="3"/>
      <c r="Q47" s="3"/>
    </row>
    <row r="48" spans="1:17" ht="15.75" thickBot="1">
      <c r="A48" s="246"/>
      <c r="B48" s="229"/>
      <c r="C48" s="229" t="s">
        <v>31</v>
      </c>
      <c r="D48" s="229"/>
      <c r="E48" s="19"/>
      <c r="F48" s="19"/>
      <c r="G48" s="19">
        <v>1.52</v>
      </c>
      <c r="H48" s="247">
        <v>4.7E-2</v>
      </c>
      <c r="I48" s="247"/>
      <c r="J48" s="48">
        <v>11</v>
      </c>
      <c r="K48" s="19"/>
      <c r="L48" s="19"/>
      <c r="M48" s="19">
        <f t="shared" si="4"/>
        <v>1</v>
      </c>
      <c r="N48" s="18">
        <f t="shared" si="5"/>
        <v>0.78583999999999998</v>
      </c>
      <c r="O48" s="178"/>
      <c r="P48" s="3"/>
      <c r="Q48" s="3"/>
    </row>
    <row r="49" spans="1:17">
      <c r="A49" s="248">
        <v>9</v>
      </c>
      <c r="B49" s="252">
        <v>18</v>
      </c>
      <c r="C49" s="236" t="s">
        <v>27</v>
      </c>
      <c r="D49" s="236"/>
      <c r="E49" s="31">
        <v>3.1</v>
      </c>
      <c r="F49" s="31">
        <v>1</v>
      </c>
      <c r="G49" s="31">
        <f>E49*F49</f>
        <v>3.1</v>
      </c>
      <c r="H49" s="257">
        <v>0.38400000000000001</v>
      </c>
      <c r="I49" s="257"/>
      <c r="J49" s="59">
        <v>38</v>
      </c>
      <c r="K49" s="31">
        <v>0.1</v>
      </c>
      <c r="L49" s="31">
        <v>0</v>
      </c>
      <c r="M49" s="31">
        <f t="shared" si="4"/>
        <v>1.1000000000000001</v>
      </c>
      <c r="N49" s="30">
        <f t="shared" si="5"/>
        <v>49.758720000000004</v>
      </c>
      <c r="O49" s="156">
        <f>SUM(N49:N53)</f>
        <v>84.189380000000014</v>
      </c>
      <c r="P49" s="3"/>
      <c r="Q49" s="3"/>
    </row>
    <row r="50" spans="1:17">
      <c r="A50" s="249"/>
      <c r="B50" s="253"/>
      <c r="C50" s="237" t="s">
        <v>28</v>
      </c>
      <c r="D50" s="237"/>
      <c r="E50" s="35">
        <v>2.8</v>
      </c>
      <c r="F50" s="35">
        <v>2</v>
      </c>
      <c r="G50" s="35">
        <f>E50*F50</f>
        <v>5.6</v>
      </c>
      <c r="H50" s="258">
        <v>0.11</v>
      </c>
      <c r="I50" s="258"/>
      <c r="J50" s="57">
        <v>11</v>
      </c>
      <c r="K50" s="35"/>
      <c r="L50" s="35"/>
      <c r="M50" s="35">
        <f t="shared" si="4"/>
        <v>1</v>
      </c>
      <c r="N50" s="34">
        <f t="shared" si="5"/>
        <v>6.7759999999999998</v>
      </c>
      <c r="O50" s="157"/>
      <c r="P50" s="3"/>
      <c r="Q50" s="3"/>
    </row>
    <row r="51" spans="1:17">
      <c r="A51" s="249"/>
      <c r="B51" s="253"/>
      <c r="C51" s="237" t="s">
        <v>29</v>
      </c>
      <c r="D51" s="237"/>
      <c r="E51" s="35">
        <v>2.8</v>
      </c>
      <c r="F51" s="35">
        <v>2</v>
      </c>
      <c r="G51" s="35">
        <f>E51*F51</f>
        <v>5.6</v>
      </c>
      <c r="H51" s="258">
        <v>8.7999999999999995E-2</v>
      </c>
      <c r="I51" s="258"/>
      <c r="J51" s="57">
        <v>11</v>
      </c>
      <c r="K51" s="35"/>
      <c r="L51" s="35"/>
      <c r="M51" s="35">
        <f t="shared" si="4"/>
        <v>1</v>
      </c>
      <c r="N51" s="34">
        <f t="shared" si="5"/>
        <v>5.4207999999999998</v>
      </c>
      <c r="O51" s="157"/>
      <c r="P51" s="3"/>
      <c r="Q51" s="3"/>
    </row>
    <row r="52" spans="1:17">
      <c r="A52" s="249"/>
      <c r="B52" s="253"/>
      <c r="C52" s="237" t="s">
        <v>30</v>
      </c>
      <c r="D52" s="237"/>
      <c r="E52" s="35">
        <v>2.8</v>
      </c>
      <c r="F52" s="35">
        <v>2</v>
      </c>
      <c r="G52" s="35">
        <f>E52*F52</f>
        <v>5.6</v>
      </c>
      <c r="H52" s="258">
        <v>6.4000000000000001E-2</v>
      </c>
      <c r="I52" s="258"/>
      <c r="J52" s="57">
        <v>11</v>
      </c>
      <c r="K52" s="35"/>
      <c r="L52" s="35"/>
      <c r="M52" s="35">
        <f t="shared" si="4"/>
        <v>1</v>
      </c>
      <c r="N52" s="34">
        <f t="shared" si="5"/>
        <v>3.9423999999999997</v>
      </c>
      <c r="O52" s="157"/>
      <c r="P52" s="3"/>
      <c r="Q52" s="3"/>
    </row>
    <row r="53" spans="1:17" ht="15.75" thickBot="1">
      <c r="A53" s="250"/>
      <c r="B53" s="254"/>
      <c r="C53" s="238" t="s">
        <v>31</v>
      </c>
      <c r="D53" s="238"/>
      <c r="E53" s="39"/>
      <c r="F53" s="39"/>
      <c r="G53" s="39">
        <v>35.380000000000003</v>
      </c>
      <c r="H53" s="256">
        <v>4.7E-2</v>
      </c>
      <c r="I53" s="256"/>
      <c r="J53" s="60">
        <v>11</v>
      </c>
      <c r="K53" s="39"/>
      <c r="L53" s="39"/>
      <c r="M53" s="39">
        <f t="shared" si="4"/>
        <v>1</v>
      </c>
      <c r="N53" s="38">
        <f t="shared" si="5"/>
        <v>18.291460000000001</v>
      </c>
      <c r="O53" s="194"/>
      <c r="P53" s="3"/>
      <c r="Q53" s="3"/>
    </row>
    <row r="55" spans="1:17">
      <c r="A55" s="154" t="s">
        <v>32</v>
      </c>
      <c r="B55" s="154"/>
      <c r="C55" s="155">
        <f>SUM(O5:O53)</f>
        <v>1725.3585410000001</v>
      </c>
      <c r="D55" s="154"/>
    </row>
  </sheetData>
  <mergeCells count="138">
    <mergeCell ref="C53:D53"/>
    <mergeCell ref="H53:I53"/>
    <mergeCell ref="A49:A53"/>
    <mergeCell ref="B49:B53"/>
    <mergeCell ref="O49:O53"/>
    <mergeCell ref="H50:I50"/>
    <mergeCell ref="H51:I51"/>
    <mergeCell ref="H52:I52"/>
    <mergeCell ref="H49:I49"/>
    <mergeCell ref="C49:D49"/>
    <mergeCell ref="C50:D50"/>
    <mergeCell ref="C51:D51"/>
    <mergeCell ref="C52:D52"/>
    <mergeCell ref="A43:A48"/>
    <mergeCell ref="B43:B48"/>
    <mergeCell ref="C47:D47"/>
    <mergeCell ref="C44:D44"/>
    <mergeCell ref="C45:D45"/>
    <mergeCell ref="C46:D46"/>
    <mergeCell ref="A27:A32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4:D34"/>
    <mergeCell ref="A33:A37"/>
    <mergeCell ref="O33:O37"/>
    <mergeCell ref="A38:A42"/>
    <mergeCell ref="B21:B26"/>
    <mergeCell ref="B27:B32"/>
    <mergeCell ref="B33:B37"/>
    <mergeCell ref="B38:B42"/>
    <mergeCell ref="H42:I42"/>
    <mergeCell ref="H33:I33"/>
    <mergeCell ref="H34:I34"/>
    <mergeCell ref="H35:I35"/>
    <mergeCell ref="H36:I36"/>
    <mergeCell ref="H27:I27"/>
    <mergeCell ref="H28:I28"/>
    <mergeCell ref="H29:I29"/>
    <mergeCell ref="H30:I30"/>
    <mergeCell ref="O38:O42"/>
    <mergeCell ref="H25:I25"/>
    <mergeCell ref="C26:D26"/>
    <mergeCell ref="C27:D27"/>
    <mergeCell ref="C28:D28"/>
    <mergeCell ref="H31:I31"/>
    <mergeCell ref="H32:I32"/>
    <mergeCell ref="H37:I37"/>
    <mergeCell ref="H38:I38"/>
    <mergeCell ref="H44:I44"/>
    <mergeCell ref="H45:I45"/>
    <mergeCell ref="H46:I46"/>
    <mergeCell ref="O43:O48"/>
    <mergeCell ref="C39:D39"/>
    <mergeCell ref="C40:D40"/>
    <mergeCell ref="C41:D41"/>
    <mergeCell ref="H43:I43"/>
    <mergeCell ref="H47:I47"/>
    <mergeCell ref="H48:I48"/>
    <mergeCell ref="C42:D42"/>
    <mergeCell ref="C43:D43"/>
    <mergeCell ref="H41:I41"/>
    <mergeCell ref="C48:D48"/>
    <mergeCell ref="H39:I39"/>
    <mergeCell ref="H40:I40"/>
    <mergeCell ref="H18:I18"/>
    <mergeCell ref="H19:I19"/>
    <mergeCell ref="O16:O20"/>
    <mergeCell ref="O21:O26"/>
    <mergeCell ref="H6:I6"/>
    <mergeCell ref="O5:O10"/>
    <mergeCell ref="C16:D16"/>
    <mergeCell ref="C17:D17"/>
    <mergeCell ref="C18:D18"/>
    <mergeCell ref="O11:O15"/>
    <mergeCell ref="C20:D20"/>
    <mergeCell ref="C21:D21"/>
    <mergeCell ref="C22:D22"/>
    <mergeCell ref="C23:D23"/>
    <mergeCell ref="C19:D19"/>
    <mergeCell ref="H5:I5"/>
    <mergeCell ref="H7:I7"/>
    <mergeCell ref="H8:I8"/>
    <mergeCell ref="H9:I9"/>
    <mergeCell ref="H10:I10"/>
    <mergeCell ref="A16:A20"/>
    <mergeCell ref="C14:D14"/>
    <mergeCell ref="C15:D15"/>
    <mergeCell ref="H11:I11"/>
    <mergeCell ref="A55:B55"/>
    <mergeCell ref="C55:D55"/>
    <mergeCell ref="C13:D13"/>
    <mergeCell ref="C6:D6"/>
    <mergeCell ref="O27:O32"/>
    <mergeCell ref="C24:D24"/>
    <mergeCell ref="B16:B20"/>
    <mergeCell ref="A21:A26"/>
    <mergeCell ref="H26:I26"/>
    <mergeCell ref="C25:D25"/>
    <mergeCell ref="B11:B15"/>
    <mergeCell ref="H12:I12"/>
    <mergeCell ref="H13:I13"/>
    <mergeCell ref="H20:I20"/>
    <mergeCell ref="H21:I21"/>
    <mergeCell ref="H22:I22"/>
    <mergeCell ref="H23:I23"/>
    <mergeCell ref="H24:I24"/>
    <mergeCell ref="H16:I16"/>
    <mergeCell ref="H17:I17"/>
    <mergeCell ref="A1:Q2"/>
    <mergeCell ref="A3:A4"/>
    <mergeCell ref="B3:B4"/>
    <mergeCell ref="C3:G3"/>
    <mergeCell ref="J3:J4"/>
    <mergeCell ref="O3:O4"/>
    <mergeCell ref="E4:F4"/>
    <mergeCell ref="H14:I14"/>
    <mergeCell ref="K3:M3"/>
    <mergeCell ref="N3:N4"/>
    <mergeCell ref="C5:D5"/>
    <mergeCell ref="C7:D7"/>
    <mergeCell ref="C8:D8"/>
    <mergeCell ref="C9:D9"/>
    <mergeCell ref="C10:D10"/>
    <mergeCell ref="C11:D11"/>
    <mergeCell ref="C12:D12"/>
    <mergeCell ref="H3:I4"/>
    <mergeCell ref="A5:A10"/>
    <mergeCell ref="B5:B10"/>
    <mergeCell ref="C4:D4"/>
    <mergeCell ref="A11:A15"/>
    <mergeCell ref="H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этаж</vt:lpstr>
      <vt:lpstr>2 этаж</vt:lpstr>
      <vt:lpstr>подвал</vt:lpstr>
      <vt:lpstr>подвал 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azanov</cp:lastModifiedBy>
  <dcterms:created xsi:type="dcterms:W3CDTF">2016-11-08T16:40:19Z</dcterms:created>
  <dcterms:modified xsi:type="dcterms:W3CDTF">2017-05-19T14:02:39Z</dcterms:modified>
</cp:coreProperties>
</file>